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https://cuucsgedu-my.sharepoint.com/personal/paulina_reyes_cu_ucsg_edu_ec/Documents/Documentos/TRABAJO/UCSG/Varios/Gastos personales oficios/"/>
    </mc:Choice>
  </mc:AlternateContent>
  <xr:revisionPtr revIDLastSave="0" documentId="8_{C5F6F5AD-0A84-47B3-8C6D-5B30108945BC}" xr6:coauthVersionLast="36" xr6:coauthVersionMax="36" xr10:uidLastSave="{00000000-0000-0000-0000-000000000000}"/>
  <bookViews>
    <workbookView xWindow="0" yWindow="0" windowWidth="20490" windowHeight="7545" xr2:uid="{00000000-000D-0000-FFFF-FFFF00000000}"/>
  </bookViews>
  <sheets>
    <sheet name="Ingreso de datos" sheetId="1" r:id="rId1"/>
    <sheet name="Formulario de Gastos Person" sheetId="4" r:id="rId2"/>
  </sheets>
  <calcPr calcId="191029"/>
</workbook>
</file>

<file path=xl/calcChain.xml><?xml version="1.0" encoding="utf-8"?>
<calcChain xmlns="http://schemas.openxmlformats.org/spreadsheetml/2006/main">
  <c r="E77" i="1" l="1"/>
  <c r="E88" i="1"/>
  <c r="E64" i="1"/>
  <c r="E54" i="1"/>
  <c r="E91" i="1" l="1"/>
  <c r="E108" i="1" l="1"/>
  <c r="AI11" i="4"/>
  <c r="B171" i="1" l="1"/>
  <c r="B170" i="1"/>
  <c r="B169" i="1"/>
  <c r="B168" i="1"/>
  <c r="B167" i="1"/>
  <c r="B166" i="1"/>
  <c r="B165" i="1"/>
  <c r="B164" i="1"/>
  <c r="B163" i="1"/>
  <c r="C22" i="1" l="1"/>
  <c r="Y14" i="4" l="1"/>
  <c r="Q34" i="4"/>
  <c r="C12" i="4"/>
  <c r="Q12" i="4"/>
  <c r="Y23" i="4" l="1"/>
  <c r="Y21" i="4"/>
  <c r="E72" i="1"/>
  <c r="Y22" i="4" s="1"/>
  <c r="Y20" i="4"/>
  <c r="Y19" i="4"/>
  <c r="E36" i="1"/>
  <c r="Y18" i="4" s="1"/>
  <c r="D114" i="1"/>
  <c r="Y24" i="4" l="1"/>
  <c r="Y27" i="4" s="1"/>
  <c r="E107" i="1"/>
  <c r="C128" i="1"/>
  <c r="D10" i="1" l="1"/>
  <c r="F22" i="1"/>
  <c r="Y15" i="4" s="1"/>
  <c r="Y16" i="4" s="1"/>
  <c r="G21" i="1"/>
  <c r="G20" i="1"/>
  <c r="G19" i="1"/>
  <c r="G18" i="1"/>
  <c r="G17" i="1"/>
  <c r="G16" i="1"/>
  <c r="G15" i="1"/>
  <c r="G14" i="1"/>
  <c r="G13" i="1"/>
  <c r="G12" i="1"/>
  <c r="G11" i="1"/>
  <c r="G10" i="1"/>
  <c r="E22" i="1"/>
  <c r="E139" i="1"/>
  <c r="D11" i="1"/>
  <c r="D12" i="1"/>
  <c r="D13" i="1"/>
  <c r="D14" i="1"/>
  <c r="D15" i="1"/>
  <c r="D16" i="1"/>
  <c r="D17" i="1"/>
  <c r="D18" i="1"/>
  <c r="D19" i="1"/>
  <c r="D20" i="1"/>
  <c r="E138" i="1" l="1"/>
  <c r="E137" i="1"/>
  <c r="E136" i="1"/>
  <c r="E135" i="1" s="1"/>
  <c r="C127" i="1" s="1"/>
  <c r="C129" i="1" s="1"/>
  <c r="D22" i="1"/>
  <c r="C124" i="1"/>
  <c r="G22" i="1"/>
  <c r="E109" i="1" l="1"/>
  <c r="E116" i="1" s="1"/>
  <c r="C125" i="1"/>
  <c r="C126" i="1" s="1"/>
  <c r="C130" i="1" s="1"/>
  <c r="C147" i="1" l="1"/>
  <c r="C148" i="1" s="1"/>
  <c r="E148" i="1" s="1"/>
  <c r="E151" i="1"/>
  <c r="D149" i="1" l="1"/>
  <c r="C149" i="1"/>
  <c r="E149" i="1" l="1"/>
  <c r="E150" i="1" s="1"/>
  <c r="E153" i="1" s="1"/>
  <c r="E15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HP_Pavilion</author>
    <author>Paulina Reyes</author>
    <author>Paulina Amarilis Reyes Dominguez</author>
  </authors>
  <commentList>
    <comment ref="E8" authorId="0" shapeId="0" xr:uid="{00000000-0006-0000-0000-000001000000}">
      <text>
        <r>
          <rPr>
            <b/>
            <sz val="9"/>
            <color indexed="81"/>
            <rFont val="Tahoma"/>
            <family val="2"/>
          </rPr>
          <t>Fondo de reserva + Decimo tercero + Bono escolar</t>
        </r>
      </text>
    </comment>
    <comment ref="B46" authorId="1" shapeId="0" xr:uid="{00000000-0006-0000-0000-000002000000}">
      <text>
        <r>
          <rPr>
            <b/>
            <sz val="9"/>
            <color indexed="81"/>
            <rFont val="Tahoma"/>
            <family val="2"/>
          </rPr>
          <t>ARTE Y CULTURA (exclusivamente los
pagos por concepto de formación,
instrucción – formal y no formal - y consumo
de bienes o servicios, relacionados con las
artes y manifestaciones prestadas por
personas naturales o sociedades que tengan
registrada la actividad artística o cultural en
el RUC)</t>
        </r>
        <r>
          <rPr>
            <sz val="9"/>
            <color indexed="81"/>
            <rFont val="Tahoma"/>
            <family val="2"/>
          </rPr>
          <t xml:space="preserve">
</t>
        </r>
      </text>
    </comment>
    <comment ref="B47" authorId="1" shapeId="0" xr:uid="{00000000-0006-0000-0000-000003000000}">
      <text>
        <r>
          <rPr>
            <b/>
            <sz val="9"/>
            <color indexed="81"/>
            <rFont val="Tahoma"/>
            <family val="2"/>
          </rPr>
          <t>ARTE Y CULTURA (exclusivamente los
pagos por concepto de formación,
instrucción – formal y no formal - y consumo
de bienes o servicios, relacionados con las
artes y manifestaciones prestadas por
personas naturales o sociedades que tengan
registrada la actividad artística o cultural en
el RUC)</t>
        </r>
        <r>
          <rPr>
            <sz val="9"/>
            <color indexed="81"/>
            <rFont val="Tahoma"/>
            <family val="2"/>
          </rPr>
          <t xml:space="preserve">
</t>
        </r>
      </text>
    </comment>
    <comment ref="B48" authorId="1" shapeId="0" xr:uid="{00000000-0006-0000-0000-000004000000}">
      <text>
        <r>
          <rPr>
            <b/>
            <sz val="9"/>
            <color indexed="81"/>
            <rFont val="Tahoma"/>
            <family val="2"/>
          </rPr>
          <t>ARTE Y CULTURA (exclusivamente los
pagos por concepto de formación,
instrucción – formal y no formal - y consumo
de bienes o servicios, relacionados con las
artes y manifestaciones prestadas por
personas naturales o sociedades que tengan
registrada la actividad artística o cultural en
el RUC)</t>
        </r>
        <r>
          <rPr>
            <sz val="9"/>
            <color indexed="81"/>
            <rFont val="Tahoma"/>
            <family val="2"/>
          </rPr>
          <t xml:space="preserve">
</t>
        </r>
      </text>
    </comment>
    <comment ref="B49" authorId="1" shapeId="0" xr:uid="{00000000-0006-0000-0000-000005000000}">
      <text>
        <r>
          <rPr>
            <b/>
            <sz val="9"/>
            <color indexed="81"/>
            <rFont val="Tahoma"/>
            <family val="2"/>
          </rPr>
          <t>ARTE Y CULTURA (exclusivamente los
pagos por concepto de formación,
instrucción – formal y no formal - y consumo
de bienes o servicios, relacionados con las
artes y manifestaciones prestadas por
personas naturales o sociedades que tengan
registrada la actividad artística o cultural en
el RUC)</t>
        </r>
        <r>
          <rPr>
            <sz val="9"/>
            <color indexed="81"/>
            <rFont val="Tahoma"/>
            <family val="2"/>
          </rPr>
          <t xml:space="preserve">
</t>
        </r>
      </text>
    </comment>
    <comment ref="B50" authorId="1" shapeId="0" xr:uid="{00000000-0006-0000-0000-000006000000}">
      <text>
        <r>
          <rPr>
            <b/>
            <sz val="9"/>
            <color indexed="81"/>
            <rFont val="Tahoma"/>
            <family val="2"/>
          </rPr>
          <t>ARTE Y CULTURA (exclusivamente los
pagos por concepto de formación,
instrucción – formal y no formal - y consumo
de bienes o servicios, relacionados con las
artes y manifestaciones prestadas por
personas naturales o sociedades que tengan
registrada la actividad artística o cultural en
el RUC)</t>
        </r>
        <r>
          <rPr>
            <sz val="9"/>
            <color indexed="81"/>
            <rFont val="Tahoma"/>
            <family val="2"/>
          </rPr>
          <t xml:space="preserve">
</t>
        </r>
      </text>
    </comment>
    <comment ref="B51" authorId="1" shapeId="0" xr:uid="{00000000-0006-0000-0000-000007000000}">
      <text>
        <r>
          <rPr>
            <b/>
            <sz val="9"/>
            <color indexed="81"/>
            <rFont val="Tahoma"/>
            <family val="2"/>
          </rPr>
          <t>ARTE Y CULTURA (exclusivamente los
pagos por concepto de formación,
instrucción – formal y no formal - y consumo
de bienes o servicios, relacionados con las
artes y manifestaciones prestadas por
personas naturales o sociedades que tengan
registrada la actividad artística o cultural en
el RUC)</t>
        </r>
        <r>
          <rPr>
            <sz val="9"/>
            <color indexed="81"/>
            <rFont val="Tahoma"/>
            <family val="2"/>
          </rPr>
          <t xml:space="preserve">
</t>
        </r>
      </text>
    </comment>
    <comment ref="C102" authorId="2" shapeId="0" xr:uid="{02E17201-51AE-4FEB-B8DB-E2833921B523}">
      <text>
        <r>
          <rPr>
            <b/>
            <sz val="9"/>
            <color indexed="81"/>
            <rFont val="Tahoma"/>
            <family val="2"/>
          </rPr>
          <t xml:space="preserve">El maximo es hasta 5 cargas, si tiene mas de 5 cargas colocar 5, el maximo de canastas es 20 
</t>
        </r>
      </text>
    </comment>
    <comment ref="C103" authorId="2" shapeId="0" xr:uid="{138325F9-C8CE-4AD5-837D-333ABE1E6A6D}">
      <text>
        <r>
          <rPr>
            <b/>
            <sz val="9"/>
            <color indexed="81"/>
            <rFont val="Tahoma"/>
            <family val="2"/>
          </rPr>
          <t>Con o a cargo de personas con discapacidad, enfermedades catastróficas, raras y/o huérfanas</t>
        </r>
        <r>
          <rPr>
            <sz val="9"/>
            <color indexed="81"/>
            <rFont val="Tahoma"/>
            <family val="2"/>
          </rPr>
          <t xml:space="preserve">
</t>
        </r>
      </text>
    </comment>
    <comment ref="E114" authorId="2" shapeId="0" xr:uid="{44D7007B-EC5D-4601-8039-F07922EE80DB}">
      <text>
        <r>
          <rPr>
            <b/>
            <sz val="9"/>
            <color indexed="81"/>
            <rFont val="Tahoma"/>
            <family val="2"/>
          </rPr>
          <t>Colocar el numero de cargas familiares</t>
        </r>
        <r>
          <rPr>
            <sz val="9"/>
            <color indexed="81"/>
            <rFont val="Tahoma"/>
            <family val="2"/>
          </rPr>
          <t xml:space="preserve">
</t>
        </r>
      </text>
    </comment>
    <comment ref="E152" authorId="2" shapeId="0" xr:uid="{895C7C2A-7828-4113-857E-AF3C1C021C67}">
      <text>
        <r>
          <rPr>
            <b/>
            <sz val="9"/>
            <color indexed="81"/>
            <rFont val="Tahoma"/>
            <family val="2"/>
          </rPr>
          <t xml:space="preserve">Colocar los valores descontado en roles por mes completo del presente año, si el calculo lo realiza en enero no hay descuento, si el calculo lo realiza en julio tiene que sumar lo descontado en roles desde enero a junio, asi sucesivamente con el mes que realice el calculo </t>
        </r>
      </text>
    </comment>
    <comment ref="E154" authorId="2" shapeId="0" xr:uid="{3D03A7F1-A078-402C-85A0-C9E573B7E672}">
      <text>
        <r>
          <rPr>
            <b/>
            <sz val="9"/>
            <color indexed="81"/>
            <rFont val="Tahoma"/>
            <family val="2"/>
          </rPr>
          <t>Colocar los meses que falta por descontar, si el calculo lo realiza en Enero se divide para 12, si el calculo se lo realiza en Julio se dividide para 6, asi sucesivamente con el mes que realiza el calculo</t>
        </r>
      </text>
    </comment>
    <comment ref="D157" authorId="2" shapeId="0" xr:uid="{B93236B3-AB19-4E9A-AAF6-082C0E4C0647}">
      <text>
        <r>
          <rPr>
            <b/>
            <sz val="9"/>
            <color indexed="81"/>
            <rFont val="Tahoma"/>
            <family val="2"/>
          </rPr>
          <t xml:space="preserve">Canasta basica familiar Ene-26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Y14" authorId="0" shapeId="0" xr:uid="{AC09FEBA-2D99-497F-BFAE-863FC78BEB20}">
      <text>
        <r>
          <rPr>
            <sz val="8"/>
            <color indexed="55"/>
            <rFont val="Tahoma"/>
            <family val="2"/>
            <charset val="1"/>
          </rPr>
          <t>Corresponde a la Remuneración Mensual Unificada multiplicada por el tiempo en la Institución en el período 2024,  NO descuente el valor del aporte al IESS.</t>
        </r>
      </text>
    </comment>
  </commentList>
</comments>
</file>

<file path=xl/sharedStrings.xml><?xml version="1.0" encoding="utf-8"?>
<sst xmlns="http://schemas.openxmlformats.org/spreadsheetml/2006/main" count="192" uniqueCount="175">
  <si>
    <t>NOMBRES</t>
  </si>
  <si>
    <t>CEDULA O PASAPORTE</t>
  </si>
  <si>
    <t>EMPLEADOR</t>
  </si>
  <si>
    <t>UNIVERSIDAD CATOLICA DE SANTIAGO DE GUAYAQUIL</t>
  </si>
  <si>
    <t>IMPUESTO A LA RENTA CON GASTOS PERSONALES</t>
  </si>
  <si>
    <t>INGRESOS</t>
  </si>
  <si>
    <t>Mes</t>
  </si>
  <si>
    <t>Ingreso</t>
  </si>
  <si>
    <t>Aporte IESS</t>
  </si>
  <si>
    <t>Enero</t>
  </si>
  <si>
    <t>Febrero</t>
  </si>
  <si>
    <t>Marzo</t>
  </si>
  <si>
    <t>Abril</t>
  </si>
  <si>
    <t>Mayo</t>
  </si>
  <si>
    <t>Junio</t>
  </si>
  <si>
    <t>Julio</t>
  </si>
  <si>
    <t>Agosto</t>
  </si>
  <si>
    <t>Septiembre</t>
  </si>
  <si>
    <t>Octubre</t>
  </si>
  <si>
    <t>Noviembre</t>
  </si>
  <si>
    <t>Diciembre</t>
  </si>
  <si>
    <t>TOTAL</t>
  </si>
  <si>
    <t>GASTOS PERSONALES</t>
  </si>
  <si>
    <t xml:space="preserve"> V I V I E N D A </t>
  </si>
  <si>
    <t>ARRIENDO</t>
  </si>
  <si>
    <t>INTERESES PRÉSTAMO HIPOTECARIO</t>
  </si>
  <si>
    <t>SERVICIOS BASICOS (AGUA, GAS, ELECTRICIDAD,TELEFONO CONVENCIONAL)</t>
  </si>
  <si>
    <t>CONSTRUCCION, REMODELACION, MEJORA O MANTENIMIENTO</t>
  </si>
  <si>
    <t>ALICUOTAS DE CONDOMINIO</t>
  </si>
  <si>
    <t>IMPUESTO PREDIAL</t>
  </si>
  <si>
    <t>TOTAL GASTOS VIVIENDA</t>
  </si>
  <si>
    <t xml:space="preserve"> E D U C A C I O N ,  A R T E  Y  C U L T U R A</t>
  </si>
  <si>
    <t>MATRICULA Y PENSIÓN</t>
  </si>
  <si>
    <t>ÚTILES Y TEXTOS ESCOLARES</t>
  </si>
  <si>
    <t>EDUCACIÓN PARA DISCAPACITADOS</t>
  </si>
  <si>
    <t>CUIDADO INFANTIL</t>
  </si>
  <si>
    <t xml:space="preserve">TRANSPORTE ESCOLAR </t>
  </si>
  <si>
    <t>INTERESES POR CREDITOS EDUCATIVOS DE INSTITUCIONES AUTORIZADAS</t>
  </si>
  <si>
    <t>UNIFORMES</t>
  </si>
  <si>
    <t>ARTES VIVAS Y ESCÉNICAS: DANZA, TEATRO, ÓPERA, MIMO, ARTES CIRCENSES, MAGIA, PERFORMANCE, TÍTERES Y VIDEO DANZA.</t>
  </si>
  <si>
    <t>ARTES PLÁSTICAS, VISUALES Y APLICADAS: DIBUJO, PINTURA, ESCULTURA, RESTAURACIÓN, GRABADO, CERÁMICA, TATUAJE NO COSMÉTICO, MURAL, FOTOGRAFÍA, VIDEO-ARTE E INSTALACIONES, ALFARERÍA, SERIGRAFÍA, TALLADO E ILUSTRACIÓN.</t>
  </si>
  <si>
    <t>ARTES LITERARIAS Y NARRATIVAS: FORMACIÓN E INSTRUCCIÓN EN ESTAS ÁREAS, PAGO POR RECITALES, ESPECTÁCULOS Y EVENTOS EN VIVO VINCULADOS CON ELLAS, ASÍ COMO LOS PAGOS POR ADQUISICIÓN DE LIBROS Y REVISTAS.</t>
  </si>
  <si>
    <t xml:space="preserve">ARTES CINEMATOGRÁFICAS Y AUDIOVISUALES: FORMACIÓN E INSTRUCCIÓN EN ESTAS ÁREAS, PAGO POR CONCEPTO DE EXHIBICIONES,
ESPECTÁCULOS Y EVENTOS AUDIOVISUALES Y CINEMATOGRÁFICOS.
ARTES CINEMATOGRÁFICAS Y AUDIOVISUALES: FORMACIÓN E INSTRUCCIÓN EN ESTAS ÁREAS, PAGO POR CONCEPTO DE EXHIBICIONES,
ESPECTÁCULOS Y EVENTOS AUDIOVISUALES Y CINEMATOGRÁFICOS.
</t>
  </si>
  <si>
    <t xml:space="preserve">ARTES MUSICALES Y SONORAS: FORMACIÓN E INSTRUCCIÓN EN ESTAS ÁREAS, PAGO POR CONCIERTOS, RECITALES, MUSICALES Y OTRO TIPODE EVENTOS Y ESPECTÁCULOS MUSICALES EN VIVO, ASÍ COMO LOS PAGOS POR ADQUISICIÓN DE INSTRUMENTOS Y COMPLEMENTOS
MUSICALES Y ACCESORIOS PARA TALES INSTRUMENTOS.
</t>
  </si>
  <si>
    <t xml:space="preserve">PROMOCIÓN Y DIFUSIÓN DE LA MEMORIA SOCIAL Y EL PATRIMONIO: FORMACIÓN E INSTRUCCIÓN EN ESTAS ÁREAS, PAGOS POR LOS
CONSUMOS DE ENTRADAS Y SERVICIOS DE LOS REPOSITORIOS DE MEMORIA (MUSEO, ARCHIVO Y BIBLIOTECA).
</t>
  </si>
  <si>
    <t>ARTESANÍA ELABORADOS POR ARTESANOS CALIFICADOS</t>
  </si>
  <si>
    <t>TOTAL GASTOS EDUCACIÓN</t>
  </si>
  <si>
    <t xml:space="preserve"> S A L U D </t>
  </si>
  <si>
    <t>HONORARIOS PROFESIONALES DE SALUD</t>
  </si>
  <si>
    <t>SERVICIOS DE SALUD</t>
  </si>
  <si>
    <t>MEDICINAS Y OTROS</t>
  </si>
  <si>
    <t>MEDICINA PREPAGADA Y PRIMA DE SEGURO MEDICO</t>
  </si>
  <si>
    <t>DEDUCIBLE DEL SEGURO</t>
  </si>
  <si>
    <t>TOTAL GASTOS SALUD</t>
  </si>
  <si>
    <t xml:space="preserve"> A L I M E N T A C I O N</t>
  </si>
  <si>
    <t>ALIMENTOS NATURALES O ARTIFICIALES PARA EL CONSUMO HUMANO</t>
  </si>
  <si>
    <t>PENSIONES ALIMENTICIAS</t>
  </si>
  <si>
    <t>RESTAURANTES</t>
  </si>
  <si>
    <t>TOTAL GASTOS ALIMENTACIÓN</t>
  </si>
  <si>
    <t xml:space="preserve"> V E S T I M E N T A </t>
  </si>
  <si>
    <t xml:space="preserve">PRENDAS DE VESTIR EN GENERAL NO ACCESORIOS </t>
  </si>
  <si>
    <t>TOTAL GASTOS VESTIMENTA</t>
  </si>
  <si>
    <t>TURISMO INTERNO</t>
  </si>
  <si>
    <t>ALOJAMIENTO TURISTICO EN TODAS SUS MODADILADES</t>
  </si>
  <si>
    <t>TRANSPORTE DE PASAJEROS; INCLUYE EL TRANSPORTE AEREO, MARITIMO, FLUVIAL, TERRESTRE, ALQUIER DE VEHICULO CONTRATADO PARA TURISMO INTERNO</t>
  </si>
  <si>
    <t>OPERACIONES TURISTICAS, PAQUETES, TOURS Y DEMAS SERVICIOS TURISTICOS PRESTADOS POR OPERADORES TURISTICOS</t>
  </si>
  <si>
    <t>INTERMEDIACION TURISTICA , AGENCIAS DE SERVICIOS TURISTICOS</t>
  </si>
  <si>
    <t>PARQUES DE ATRACCIONES ESTABLES</t>
  </si>
  <si>
    <t xml:space="preserve">SERVICIOS DE ALIMENTACION Y BEBIDAS NO ALCOHÓLICAS </t>
  </si>
  <si>
    <t>TOTAL GASTOS TURISMO INTERNO</t>
  </si>
  <si>
    <t>TOTAL GASTOS PERSONALES</t>
  </si>
  <si>
    <t>RESUMEN CALCULO DE IMPUESTO A LA RENTA</t>
  </si>
  <si>
    <t>Ingresos</t>
  </si>
  <si>
    <r>
      <t xml:space="preserve">   </t>
    </r>
    <r>
      <rPr>
        <b/>
        <u/>
        <sz val="10"/>
        <color indexed="62"/>
        <rFont val="Tahoma"/>
        <family val="2"/>
      </rPr>
      <t>A</t>
    </r>
  </si>
  <si>
    <t xml:space="preserve">    B</t>
  </si>
  <si>
    <t>Total Base</t>
  </si>
  <si>
    <t xml:space="preserve">    C = A - B</t>
  </si>
  <si>
    <t>Discapacidad</t>
  </si>
  <si>
    <t>Terecera Edad</t>
  </si>
  <si>
    <t>Base Imponible</t>
  </si>
  <si>
    <t>Porcentaje de Discapacidad</t>
  </si>
  <si>
    <t>Desde</t>
  </si>
  <si>
    <t>Hasta</t>
  </si>
  <si>
    <t>% DEL BENEFICIO</t>
  </si>
  <si>
    <t>Total del Beneficio</t>
  </si>
  <si>
    <t>Concepto</t>
  </si>
  <si>
    <t>Valor</t>
  </si>
  <si>
    <t>Impuesto</t>
  </si>
  <si>
    <t>Fracción Básica</t>
  </si>
  <si>
    <t>Fracción Excedente</t>
  </si>
  <si>
    <t>Total Impuesto a Pagar Anual</t>
  </si>
  <si>
    <t>Total Impuesto a Pagar Mensual</t>
  </si>
  <si>
    <t xml:space="preserve">FRACCIÓN BÁSICA </t>
  </si>
  <si>
    <t xml:space="preserve">EXCESO HASTA </t>
  </si>
  <si>
    <t xml:space="preserve">IMP. FRACC. BÁSICA </t>
  </si>
  <si>
    <t>% IMPUESTO FRACC EXCED</t>
  </si>
  <si>
    <t>En adelante</t>
  </si>
  <si>
    <t>Observaciones</t>
  </si>
  <si>
    <t xml:space="preserve">DECLARACIÓN DE GASTOS PERSONALES A SER UTILIZADOS POR EL EMPLEADOR EN EL CASO DE INGRESOS EN RELACIÓN DE DEPENDENCIA </t>
  </si>
  <si>
    <t>FORMULARIO SRI-GP</t>
  </si>
  <si>
    <t>EJERCICIO FISCAL</t>
  </si>
  <si>
    <t>CIUDAD Y FECHA DE ENTREGA/RECEPCIÓN</t>
  </si>
  <si>
    <t>CIUDAD</t>
  </si>
  <si>
    <t>AÑO</t>
  </si>
  <si>
    <t>MES</t>
  </si>
  <si>
    <t>DÍA</t>
  </si>
  <si>
    <t>Información / Identificación del empleado contribuyente (a ser llenado por el empleado)</t>
  </si>
  <si>
    <t>CÉDULA O PASAPORTE</t>
  </si>
  <si>
    <t>APELLIDOS Y NOMBRES COMPLETOS</t>
  </si>
  <si>
    <t>USD$</t>
  </si>
  <si>
    <t>(+) TOTAL INGRESOS CON OTROS EMPLEADORES (en caso de haberlos)</t>
  </si>
  <si>
    <t>(=) TOTAL INGRESOS PROYECTADOS</t>
  </si>
  <si>
    <t>GASTOS PROYECTADOS</t>
  </si>
  <si>
    <t>(+) GASTOS DE VIVIENDA</t>
  </si>
  <si>
    <t>(+) GASTOS DE EDUCACIÓN, ARTE Y CULTURA</t>
  </si>
  <si>
    <t>(+) GASTOS DE SALUD</t>
  </si>
  <si>
    <t>(+) GASTOS DE VESTIMENTA</t>
  </si>
  <si>
    <t>(+) GASTOS DE ALIMENTACIÓN</t>
  </si>
  <si>
    <t xml:space="preserve"> Identificación del Agente de Retención (a ser llenado por el empleador)</t>
  </si>
  <si>
    <t xml:space="preserve"> RUC</t>
  </si>
  <si>
    <t xml:space="preserve"> RAZON SOCIAL, DENOMINACIÓN O APELLIDOS Y NOMBRES COMPLETOS</t>
  </si>
  <si>
    <t xml:space="preserve">Firmas </t>
  </si>
  <si>
    <t>EMPLEADOR / AGENTE DE RETENCIÓN</t>
  </si>
  <si>
    <t>EMPLEADO CONTRIBUYENTE</t>
  </si>
  <si>
    <t xml:space="preserve">   D= C - E - F</t>
  </si>
  <si>
    <t>E. PORCENTAJE DE DISCAPACIDAD (CARNET CONADIS)</t>
  </si>
  <si>
    <t>F. EDAD</t>
  </si>
  <si>
    <t>Rebaja por Gastos Personales</t>
  </si>
  <si>
    <t>Total Impuesto Anual</t>
  </si>
  <si>
    <t>CANASTA BASICA FAMILIAR</t>
  </si>
  <si>
    <t xml:space="preserve">INGRESOS EN RELACION DE DEPENDENCIA GRAVADOS                          </t>
  </si>
  <si>
    <t xml:space="preserve">INGRESOS EN RELACION DE DEPENDENCIA EXENTO                              </t>
  </si>
  <si>
    <t>INGRESOS EN RELACION DE DEPENDENCIA DE OTROS EMPLEADORES</t>
  </si>
  <si>
    <t>VALOR MENOR</t>
  </si>
  <si>
    <t>FORMULA REBAJA POR GASTOS PERSONALES</t>
  </si>
  <si>
    <t>VALOR REBAJA POR GASTOS PERSONALES</t>
  </si>
  <si>
    <t>REBAJA DE IMPUESTO A LA RENTA POR GASTOS PERSONALES PROYECTADOS</t>
  </si>
  <si>
    <t>Beneficio Mayor</t>
  </si>
  <si>
    <t>IDENTIFICAR EL VALOR MENOR ENTRE GASTOS PERSONALES PROYECTADO Y CANASTA BASICA FAMILIAR MULTIPLICADO POR 7</t>
  </si>
  <si>
    <t>Número de cargas
familiares</t>
  </si>
  <si>
    <t>Número de canastas
familiares básicas</t>
  </si>
  <si>
    <t>VALOR GASTOS PERSONALES PROYECTADOS - INFORMATIVO</t>
  </si>
  <si>
    <t xml:space="preserve">CANASTA BASICA FAMILIAR </t>
  </si>
  <si>
    <t>% DE LA REBAJA GP</t>
  </si>
  <si>
    <t>NUMERO DE CARGA</t>
  </si>
  <si>
    <t>PROCEDIMIENTO PARA EL CÁLCULO DE LA DE LA REBAJA POR GASTOS PERSONALES PROYECTO DE LEY</t>
  </si>
  <si>
    <t>D/E</t>
  </si>
  <si>
    <t>Condición de enfermedad catástrófica, rara o huérfana.</t>
  </si>
  <si>
    <t>SI</t>
  </si>
  <si>
    <t>NO</t>
  </si>
  <si>
    <t>VALOR USD CANASTA FAMILIAR BÁSICA</t>
  </si>
  <si>
    <t>INGRESOS PROYECTADOS (ver Nota 1)</t>
  </si>
  <si>
    <t>(+) TOTAL INGRESOS CON ESTE EMPLEADOR (con el empleador que más ingresos perciba)</t>
  </si>
  <si>
    <t>Nro. de cargas
familiares</t>
  </si>
  <si>
    <t>Nro. Canastas familiares básicas</t>
  </si>
  <si>
    <t>(+) GASTOS DE TURISMO</t>
  </si>
  <si>
    <t>(=) TOTAL GASTOS PROYECTADOS                                                          (106 +107 +108 + 109 + 110 + 111)</t>
  </si>
  <si>
    <t>TRABAJADOR O SUS CARGAS FAMILIARES CON DISCAPACIDAD, ENFERMEDADES CATASTRÓFICAS, RARAS O HUÉRFANAS</t>
  </si>
  <si>
    <t>5 o más</t>
  </si>
  <si>
    <t>NÚMERO DE CARGAS FAMILIARES PARA REBAJA DE GASTOS PERSONALES</t>
  </si>
  <si>
    <r>
      <rPr>
        <b/>
        <sz val="8"/>
        <color rgb="FF000080"/>
        <rFont val="Arial"/>
        <family val="2"/>
      </rPr>
      <t>2.-</t>
    </r>
    <r>
      <rPr>
        <sz val="8"/>
        <color rgb="FF000080"/>
        <rFont val="Arial"/>
        <family val="2"/>
      </rPr>
      <t xml:space="preserve"> Para efectos de este cálculo se considerará el valor de la canasta familiar básica, al mes de enero del ejercicio fiscal respecto del que se realiza la proyección, según los datos que publique el Instituto Nacional de Estadística y Censos.</t>
    </r>
  </si>
  <si>
    <r>
      <rPr>
        <b/>
        <sz val="8"/>
        <color rgb="FF000080"/>
        <rFont val="Arial"/>
        <family val="2"/>
      </rPr>
      <t xml:space="preserve">NOTAS: </t>
    </r>
    <r>
      <rPr>
        <sz val="8"/>
        <color rgb="FF000080"/>
        <rFont val="Arial"/>
        <family val="2"/>
      </rPr>
      <t xml:space="preserve">
</t>
    </r>
    <r>
      <rPr>
        <b/>
        <sz val="8"/>
        <color theme="3"/>
        <rFont val="Arial"/>
        <family val="2"/>
      </rPr>
      <t xml:space="preserve">1.- </t>
    </r>
    <r>
      <rPr>
        <sz val="8"/>
        <color theme="3"/>
        <rFont val="Arial"/>
        <family val="2"/>
      </rPr>
      <t xml:space="preserve">Cuando un contribuyente trabaje con DOS O MÁS empleadores, presentará este informe al empleador con el que perciba mayores ingresos, el que efectuará la retención considerando los ingresos gravados y deducciones (aportes personales al IESS) con todos los empleadores, sobre la base imponible así obtenida, se aplicará la tarifa contenida en la tabla de Impuesto a la Renta de personas naturales y sucesiones indivisas de la Ley de Régimen Tributario Interno, con lo que se obtendrá la proyección del Impuesto a la Renta causado en el ejercicio económico. Al resultado obtenido se le restará la rebaja por la proyección de gastos personales, según los límites establecidos en la Ley, y se dividirá para 11, para determinar la alícuota mensual a retener por concepto de Impuesto a la Renta. Cuando la relación laboral inicie en un mes distinto de enero el resultado deberá dividirse para el número de meses que resten para finalizar el periodo.  
Una copia certificada, con la respectiva firma y sello del empleador, será presentada a los demás empleadores para que se abstengan de efectuar retenciones sobre los pagos efectuados por concepto de remuneración del trabajo en relación de dependencia. 
</t>
    </r>
  </si>
  <si>
    <r>
      <rPr>
        <b/>
        <sz val="8"/>
        <color rgb="FF000080"/>
        <rFont val="Arial"/>
        <family val="2"/>
      </rPr>
      <t>3.-</t>
    </r>
    <r>
      <rPr>
        <sz val="8"/>
        <color rgb="FF000080"/>
        <rFont val="Arial"/>
        <family val="2"/>
      </rPr>
      <t xml:space="preserve"> Se considerarán como cargas familiares a los padres, cónyuge o pareja en unión de hecho e hijos hasta los 21 años o con discapacidad de cualquier edad, siempre que no perciban ingresos gravados y que sean dependientes del sujeto pasivo. En ningún caso, dos o más contribuyentes podrán considerar a la misma carga familiar para la rebaja por gastos personales.</t>
    </r>
  </si>
  <si>
    <t>GUAYAQUIL</t>
  </si>
  <si>
    <t>Impuesto descontado por el presente periodo</t>
  </si>
  <si>
    <t>CÁLCULO IMPUESTO A LA RENTA – 2026</t>
  </si>
  <si>
    <t>Tabla Año 2026</t>
  </si>
  <si>
    <t>INTERESES PRÉSTAMO QUIROGRAFARIO POR REMODELACION</t>
  </si>
  <si>
    <t>INTERESES PRÉSTAMO QUIROGRAFARIO POR SALUD</t>
  </si>
  <si>
    <t>INTERESES PRÉSTAMO QUIROGRAFARIO POR ESTUDIO</t>
  </si>
  <si>
    <t>INTERESES PRÉSTAMO QUIROGRAFARIO POR ALIMENTACION</t>
  </si>
  <si>
    <t>SERVICIOS MEDICOS DE MASCOTA</t>
  </si>
  <si>
    <t>ALIMENTACION DE MASCOTA</t>
  </si>
  <si>
    <t>INTERESES PRÉSTAMO QUIROGRAFARIO POR TURISMO</t>
  </si>
  <si>
    <t>SUELDO DEL SERVICIO DOMESTICO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</si>
</sst>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_ ;_ @_ "/>
  </numFmts>
  <fonts count="48">
    <font>
      <sz val="10"/>
      <name val="Arial"/>
      <family val="2"/>
    </font>
    <font>
      <sz val="10"/>
      <name val="Arial"/>
      <family val="2"/>
    </font>
    <font>
      <sz val="10"/>
      <color indexed="62"/>
      <name val="Tahoma"/>
      <family val="2"/>
    </font>
    <font>
      <b/>
      <u/>
      <sz val="14"/>
      <color indexed="9"/>
      <name val="Tahoma"/>
      <family val="2"/>
    </font>
    <font>
      <b/>
      <sz val="14"/>
      <color indexed="62"/>
      <name val="Tahoma"/>
      <family val="2"/>
    </font>
    <font>
      <b/>
      <sz val="12"/>
      <color indexed="62"/>
      <name val="Tahoma"/>
      <family val="2"/>
    </font>
    <font>
      <sz val="12"/>
      <color indexed="62"/>
      <name val="Tahoma"/>
      <family val="2"/>
    </font>
    <font>
      <b/>
      <sz val="10"/>
      <color indexed="62"/>
      <name val="Tahoma"/>
      <family val="2"/>
    </font>
    <font>
      <b/>
      <u/>
      <sz val="12"/>
      <color indexed="62"/>
      <name val="Tahoma"/>
      <family val="2"/>
    </font>
    <font>
      <b/>
      <u/>
      <sz val="10"/>
      <color indexed="62"/>
      <name val="Tahoma"/>
      <family val="2"/>
    </font>
    <font>
      <b/>
      <sz val="12"/>
      <color indexed="9"/>
      <name val="Tahoma"/>
      <family val="2"/>
    </font>
    <font>
      <b/>
      <sz val="10"/>
      <color indexed="9"/>
      <name val="Tahoma"/>
      <family val="2"/>
    </font>
    <font>
      <b/>
      <u/>
      <sz val="10"/>
      <color indexed="18"/>
      <name val="Tahoma"/>
      <family val="2"/>
    </font>
    <font>
      <sz val="10"/>
      <color indexed="9"/>
      <name val="Tahoma"/>
      <family val="2"/>
    </font>
    <font>
      <b/>
      <sz val="14"/>
      <color indexed="9"/>
      <name val="Tahoma"/>
      <family val="2"/>
    </font>
    <font>
      <sz val="4"/>
      <color indexed="62"/>
      <name val="Tahoma"/>
      <family val="2"/>
    </font>
    <font>
      <sz val="10"/>
      <name val="Arial"/>
      <family val="2"/>
    </font>
    <font>
      <sz val="9"/>
      <name val=" New Roman     "/>
    </font>
    <font>
      <sz val="8"/>
      <color indexed="62"/>
      <name val="Tahoma"/>
      <family val="2"/>
    </font>
    <font>
      <b/>
      <u/>
      <sz val="8"/>
      <color indexed="62"/>
      <name val="Tahoma"/>
      <family val="2"/>
    </font>
    <font>
      <sz val="9"/>
      <color indexed="81"/>
      <name val="Tahoma"/>
      <family val="2"/>
    </font>
    <font>
      <b/>
      <sz val="9"/>
      <color indexed="81"/>
      <name val="Tahoma"/>
      <family val="2"/>
    </font>
    <font>
      <b/>
      <sz val="11"/>
      <color indexed="62"/>
      <name val="Tahoma"/>
      <family val="2"/>
    </font>
    <font>
      <b/>
      <sz val="10"/>
      <color rgb="FF333399"/>
      <name val="Tahoma"/>
      <family val="2"/>
    </font>
    <font>
      <b/>
      <sz val="8"/>
      <color rgb="FF333399"/>
      <name val="Tahoma"/>
      <family val="2"/>
    </font>
    <font>
      <i/>
      <sz val="11"/>
      <color rgb="FF7F7F7F"/>
      <name val="Calibri"/>
      <family val="2"/>
      <scheme val="minor"/>
    </font>
    <font>
      <sz val="8"/>
      <color indexed="55"/>
      <name val="Tahoma"/>
      <family val="2"/>
      <charset val="1"/>
    </font>
    <font>
      <b/>
      <sz val="14"/>
      <color rgb="FF000080"/>
      <name val="Arial"/>
      <family val="2"/>
      <charset val="1"/>
    </font>
    <font>
      <sz val="10"/>
      <color rgb="FF000080"/>
      <name val="Arial"/>
      <family val="2"/>
      <charset val="1"/>
    </font>
    <font>
      <b/>
      <sz val="8"/>
      <color rgb="FF000080"/>
      <name val="Arial"/>
      <family val="2"/>
      <charset val="1"/>
    </font>
    <font>
      <b/>
      <sz val="10"/>
      <color theme="4" tint="-0.499984740745262"/>
      <name val="Tahoma"/>
      <family val="2"/>
    </font>
    <font>
      <b/>
      <sz val="10"/>
      <color theme="4" tint="-0.499984740745262"/>
      <name val="Arial"/>
      <family val="2"/>
    </font>
    <font>
      <b/>
      <sz val="10"/>
      <color rgb="FF002060"/>
      <name val="Tahoma"/>
      <family val="2"/>
    </font>
    <font>
      <b/>
      <sz val="12"/>
      <color rgb="FF000080"/>
      <name val="Arial"/>
      <family val="2"/>
      <charset val="1"/>
    </font>
    <font>
      <sz val="6"/>
      <color rgb="FF000080"/>
      <name val="Arial"/>
      <family val="2"/>
      <charset val="1"/>
    </font>
    <font>
      <b/>
      <i/>
      <sz val="12"/>
      <color rgb="FF000080"/>
      <name val="Arial"/>
      <family val="2"/>
      <charset val="1"/>
    </font>
    <font>
      <b/>
      <sz val="10"/>
      <color rgb="FF000080"/>
      <name val="Arial"/>
      <family val="2"/>
      <charset val="1"/>
    </font>
    <font>
      <b/>
      <sz val="10"/>
      <color rgb="FF000080"/>
      <name val="Arial"/>
      <family val="2"/>
    </font>
    <font>
      <sz val="8"/>
      <color rgb="FF000080"/>
      <name val="Arial"/>
      <family val="2"/>
      <charset val="1"/>
    </font>
    <font>
      <b/>
      <sz val="12"/>
      <name val="Arial"/>
      <family val="2"/>
      <charset val="1"/>
    </font>
    <font>
      <b/>
      <sz val="9"/>
      <color rgb="FF000080"/>
      <name val="Arial"/>
      <family val="2"/>
      <charset val="1"/>
    </font>
    <font>
      <sz val="14"/>
      <color rgb="FF000080"/>
      <name val="Arial"/>
      <family val="2"/>
      <charset val="1"/>
    </font>
    <font>
      <sz val="14"/>
      <name val="Arial"/>
      <family val="2"/>
      <charset val="1"/>
    </font>
    <font>
      <sz val="10"/>
      <color rgb="FFFFFFFF"/>
      <name val="Arial"/>
      <family val="2"/>
      <charset val="1"/>
    </font>
    <font>
      <b/>
      <sz val="8"/>
      <color rgb="FF000080"/>
      <name val="Arial"/>
      <family val="2"/>
    </font>
    <font>
      <sz val="8"/>
      <color rgb="FF000080"/>
      <name val="Arial"/>
      <family val="2"/>
    </font>
    <font>
      <b/>
      <sz val="8"/>
      <color theme="3"/>
      <name val="Arial"/>
      <family val="2"/>
    </font>
    <font>
      <sz val="8"/>
      <color theme="3"/>
      <name val="Arial"/>
      <family val="2"/>
    </font>
  </fonts>
  <fills count="20">
    <fill>
      <patternFill patternType="none"/>
    </fill>
    <fill>
      <patternFill patternType="gray125"/>
    </fill>
    <fill>
      <patternFill patternType="solid">
        <fgColor indexed="22"/>
        <bgColor indexed="31"/>
      </patternFill>
    </fill>
    <fill>
      <patternFill patternType="solid">
        <fgColor indexed="30"/>
        <bgColor indexed="21"/>
      </patternFill>
    </fill>
    <fill>
      <patternFill patternType="solid">
        <fgColor indexed="26"/>
        <bgColor indexed="9"/>
      </patternFill>
    </fill>
    <fill>
      <patternFill patternType="solid">
        <fgColor indexed="44"/>
        <bgColor indexed="24"/>
      </patternFill>
    </fill>
    <fill>
      <patternFill patternType="solid">
        <fgColor indexed="42"/>
        <bgColor indexed="27"/>
      </patternFill>
    </fill>
    <fill>
      <patternFill patternType="solid">
        <fgColor indexed="49"/>
        <bgColor indexed="40"/>
      </patternFill>
    </fill>
    <fill>
      <patternFill patternType="solid">
        <fgColor indexed="45"/>
        <bgColor indexed="29"/>
      </patternFill>
    </fill>
    <fill>
      <patternFill patternType="solid">
        <fgColor indexed="43"/>
        <bgColor indexed="26"/>
      </patternFill>
    </fill>
    <fill>
      <patternFill patternType="solid">
        <fgColor indexed="24"/>
        <bgColor indexed="44"/>
      </patternFill>
    </fill>
    <fill>
      <patternFill patternType="solid">
        <fgColor indexed="54"/>
        <bgColor indexed="23"/>
      </patternFill>
    </fill>
    <fill>
      <patternFill patternType="solid">
        <fgColor indexed="9"/>
        <bgColor indexed="26"/>
      </patternFill>
    </fill>
    <fill>
      <patternFill patternType="solid">
        <fgColor theme="7" tint="0.59999389629810485"/>
        <bgColor indexed="29"/>
      </patternFill>
    </fill>
    <fill>
      <patternFill patternType="solid">
        <fgColor theme="2" tint="-0.249977111117893"/>
        <bgColor indexed="21"/>
      </patternFill>
    </fill>
    <fill>
      <patternFill patternType="solid">
        <fgColor rgb="FFFFFFFF"/>
        <bgColor rgb="FFFFFFCC"/>
      </patternFill>
    </fill>
    <fill>
      <patternFill patternType="solid">
        <fgColor rgb="FFCCCCFF"/>
        <bgColor rgb="FFDDDDDD"/>
      </patternFill>
    </fill>
    <fill>
      <patternFill patternType="solid">
        <fgColor rgb="FF00B0F0"/>
        <bgColor indexed="64"/>
      </patternFill>
    </fill>
    <fill>
      <patternFill patternType="solid">
        <fgColor theme="4" tint="0.39997558519241921"/>
        <bgColor indexed="64"/>
      </patternFill>
    </fill>
    <fill>
      <patternFill patternType="solid">
        <fgColor theme="0"/>
        <bgColor indexed="64"/>
      </patternFill>
    </fill>
  </fills>
  <borders count="75">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9"/>
      </left>
      <right style="thin">
        <color indexed="9"/>
      </right>
      <top style="thin">
        <color indexed="9"/>
      </top>
      <bottom style="thin">
        <color indexed="9"/>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indexed="8"/>
      </left>
      <right style="thin">
        <color indexed="8"/>
      </right>
      <top style="thin">
        <color indexed="9"/>
      </top>
      <bottom style="thin">
        <color indexed="9"/>
      </bottom>
      <diagonal/>
    </border>
    <border>
      <left style="thin">
        <color indexed="8"/>
      </left>
      <right style="thin">
        <color indexed="8"/>
      </right>
      <top style="thin">
        <color indexed="9"/>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64"/>
      </bottom>
      <diagonal/>
    </border>
    <border>
      <left/>
      <right/>
      <top style="thin">
        <color indexed="9"/>
      </top>
      <bottom style="thin">
        <color theme="0"/>
      </bottom>
      <diagonal/>
    </border>
    <border>
      <left/>
      <right style="thin">
        <color indexed="8"/>
      </right>
      <top style="thin">
        <color theme="0"/>
      </top>
      <bottom/>
      <diagonal/>
    </border>
    <border>
      <left style="thin">
        <color indexed="8"/>
      </left>
      <right/>
      <top style="thin">
        <color theme="0"/>
      </top>
      <bottom style="thin">
        <color theme="0"/>
      </bottom>
      <diagonal/>
    </border>
    <border>
      <left/>
      <right/>
      <top style="thin">
        <color theme="0"/>
      </top>
      <bottom style="thin">
        <color theme="0"/>
      </bottom>
      <diagonal/>
    </border>
    <border>
      <left/>
      <right style="thin">
        <color indexed="8"/>
      </right>
      <top style="thin">
        <color theme="0"/>
      </top>
      <bottom style="thin">
        <color theme="0"/>
      </bottom>
      <diagonal/>
    </border>
    <border>
      <left style="thin">
        <color indexed="8"/>
      </left>
      <right/>
      <top style="thin">
        <color indexed="8"/>
      </top>
      <bottom style="thin">
        <color theme="0"/>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s>
  <cellStyleXfs count="5">
    <xf numFmtId="0" fontId="0" fillId="0" borderId="0"/>
    <xf numFmtId="164" fontId="16" fillId="0" borderId="0" applyFill="0" applyBorder="0" applyAlignment="0" applyProtection="0"/>
    <xf numFmtId="0" fontId="16" fillId="0" borderId="0"/>
    <xf numFmtId="9" fontId="1" fillId="0" borderId="0" applyFill="0" applyBorder="0" applyAlignment="0" applyProtection="0"/>
    <xf numFmtId="0" fontId="25" fillId="0" borderId="0" applyNumberFormat="0" applyFill="0" applyBorder="0" applyAlignment="0" applyProtection="0"/>
  </cellStyleXfs>
  <cellXfs count="235">
    <xf numFmtId="0" fontId="0" fillId="0" borderId="0" xfId="0"/>
    <xf numFmtId="0" fontId="2" fillId="2" borderId="0" xfId="0" applyFont="1" applyFill="1" applyAlignment="1" applyProtection="1">
      <alignment vertical="center"/>
    </xf>
    <xf numFmtId="0" fontId="2" fillId="3" borderId="0" xfId="0" applyFont="1" applyFill="1" applyAlignment="1" applyProtection="1">
      <alignment vertical="center"/>
    </xf>
    <xf numFmtId="0" fontId="4" fillId="4" borderId="1" xfId="0" applyFont="1" applyFill="1" applyBorder="1" applyAlignment="1" applyProtection="1">
      <alignment horizontal="center" vertical="center"/>
    </xf>
    <xf numFmtId="3" fontId="5" fillId="4" borderId="2" xfId="0" applyNumberFormat="1" applyFont="1" applyFill="1" applyBorder="1" applyAlignment="1" applyProtection="1">
      <alignment horizontal="center" vertical="center" wrapText="1"/>
    </xf>
    <xf numFmtId="3" fontId="5" fillId="5" borderId="1" xfId="0" applyNumberFormat="1" applyFont="1" applyFill="1" applyBorder="1" applyAlignment="1" applyProtection="1">
      <alignment horizontal="center" vertical="center" wrapText="1"/>
    </xf>
    <xf numFmtId="0" fontId="6" fillId="2" borderId="0" xfId="0" applyFont="1" applyFill="1" applyAlignment="1" applyProtection="1">
      <alignment vertical="center"/>
    </xf>
    <xf numFmtId="0" fontId="6" fillId="2" borderId="0" xfId="0" applyFont="1" applyFill="1" applyAlignment="1" applyProtection="1">
      <alignment horizontal="center" vertical="center"/>
    </xf>
    <xf numFmtId="0" fontId="7" fillId="4" borderId="2" xfId="0" applyFont="1" applyFill="1" applyBorder="1" applyAlignment="1" applyProtection="1">
      <alignment vertical="center"/>
    </xf>
    <xf numFmtId="0" fontId="7" fillId="4" borderId="1" xfId="0" applyFont="1" applyFill="1" applyBorder="1" applyAlignment="1" applyProtection="1">
      <alignment vertical="center"/>
    </xf>
    <xf numFmtId="0" fontId="7" fillId="4" borderId="3" xfId="0" applyFont="1" applyFill="1" applyBorder="1" applyAlignment="1" applyProtection="1">
      <alignment vertical="center"/>
    </xf>
    <xf numFmtId="3" fontId="8" fillId="4" borderId="1" xfId="0" applyNumberFormat="1" applyFont="1" applyFill="1" applyBorder="1" applyAlignment="1" applyProtection="1">
      <alignment horizontal="center" vertical="center" wrapText="1"/>
    </xf>
    <xf numFmtId="164" fontId="8" fillId="5" borderId="1" xfId="1" applyFont="1" applyFill="1" applyBorder="1" applyAlignment="1" applyProtection="1">
      <alignment vertical="center"/>
    </xf>
    <xf numFmtId="164" fontId="7" fillId="0" borderId="1" xfId="1" applyFont="1" applyFill="1" applyBorder="1" applyAlignment="1" applyProtection="1">
      <alignment horizontal="right" vertical="center"/>
      <protection locked="0"/>
    </xf>
    <xf numFmtId="164" fontId="9" fillId="6" borderId="1" xfId="1" applyFont="1" applyFill="1" applyBorder="1" applyAlignment="1" applyProtection="1">
      <alignment horizontal="right" vertical="center"/>
    </xf>
    <xf numFmtId="164" fontId="9" fillId="7" borderId="1" xfId="1" applyFont="1" applyFill="1" applyBorder="1" applyAlignment="1" applyProtection="1">
      <alignment horizontal="right" vertical="center"/>
    </xf>
    <xf numFmtId="164" fontId="9" fillId="7" borderId="2" xfId="1" applyFont="1" applyFill="1" applyBorder="1" applyAlignment="1" applyProtection="1">
      <alignment horizontal="right" vertical="center"/>
    </xf>
    <xf numFmtId="164" fontId="9" fillId="5" borderId="1" xfId="1" applyFont="1" applyFill="1" applyBorder="1" applyAlignment="1" applyProtection="1">
      <alignment horizontal="left" vertical="center"/>
    </xf>
    <xf numFmtId="164" fontId="7" fillId="5" borderId="1" xfId="1" applyFont="1" applyFill="1" applyBorder="1" applyAlignment="1" applyProtection="1">
      <alignment vertical="center"/>
    </xf>
    <xf numFmtId="164" fontId="7" fillId="5" borderId="1" xfId="1" applyFont="1" applyFill="1" applyBorder="1" applyAlignment="1" applyProtection="1">
      <alignment horizontal="left" vertical="center"/>
    </xf>
    <xf numFmtId="0" fontId="9" fillId="8" borderId="1" xfId="0" applyFont="1" applyFill="1" applyBorder="1" applyAlignment="1" applyProtection="1">
      <alignment horizontal="left" vertical="center"/>
    </xf>
    <xf numFmtId="164" fontId="7" fillId="8" borderId="1" xfId="1" applyFont="1" applyFill="1" applyBorder="1" applyAlignment="1" applyProtection="1">
      <alignment vertical="center"/>
    </xf>
    <xf numFmtId="0" fontId="7" fillId="8" borderId="1" xfId="0" applyFont="1" applyFill="1" applyBorder="1" applyAlignment="1" applyProtection="1">
      <alignment horizontal="left" vertical="center"/>
    </xf>
    <xf numFmtId="0" fontId="9" fillId="2" borderId="1" xfId="0" applyFont="1" applyFill="1" applyBorder="1" applyAlignment="1" applyProtection="1">
      <alignment horizontal="left" vertical="center"/>
    </xf>
    <xf numFmtId="164" fontId="9" fillId="2" borderId="1" xfId="1" applyFont="1" applyFill="1" applyBorder="1" applyAlignment="1" applyProtection="1">
      <alignment vertical="center"/>
    </xf>
    <xf numFmtId="0" fontId="7" fillId="2" borderId="1" xfId="0" applyFont="1" applyFill="1" applyBorder="1" applyAlignment="1" applyProtection="1">
      <alignment horizontal="left" vertical="center"/>
    </xf>
    <xf numFmtId="0" fontId="9" fillId="7" borderId="1" xfId="0" applyFont="1" applyFill="1" applyBorder="1" applyAlignment="1" applyProtection="1">
      <alignment horizontal="left" vertical="center"/>
    </xf>
    <xf numFmtId="164" fontId="7" fillId="7" borderId="1" xfId="1" applyFont="1" applyFill="1" applyBorder="1" applyAlignment="1" applyProtection="1">
      <alignment vertical="center"/>
    </xf>
    <xf numFmtId="164" fontId="12" fillId="9" borderId="1" xfId="1" applyFont="1" applyFill="1" applyBorder="1" applyAlignment="1" applyProtection="1">
      <alignment vertical="center"/>
    </xf>
    <xf numFmtId="0" fontId="11" fillId="3" borderId="4" xfId="0" applyFont="1" applyFill="1" applyBorder="1" applyAlignment="1" applyProtection="1">
      <alignment horizontal="left" vertical="center"/>
    </xf>
    <xf numFmtId="164" fontId="12" fillId="9" borderId="4" xfId="1" applyFont="1" applyFill="1" applyBorder="1" applyAlignment="1" applyProtection="1">
      <alignment horizontal="right" vertical="center"/>
    </xf>
    <xf numFmtId="164" fontId="13" fillId="3" borderId="4" xfId="1" applyFont="1" applyFill="1" applyBorder="1" applyAlignment="1" applyProtection="1">
      <alignment horizontal="right" vertical="center"/>
    </xf>
    <xf numFmtId="0" fontId="13" fillId="10" borderId="4" xfId="0" applyFont="1" applyFill="1" applyBorder="1" applyAlignment="1" applyProtection="1">
      <alignment vertical="center"/>
    </xf>
    <xf numFmtId="164" fontId="13" fillId="3" borderId="4" xfId="1" applyNumberFormat="1" applyFont="1" applyFill="1" applyBorder="1" applyAlignment="1" applyProtection="1">
      <alignment horizontal="right" vertical="center"/>
    </xf>
    <xf numFmtId="10" fontId="13" fillId="3" borderId="4" xfId="1" applyNumberFormat="1" applyFont="1" applyFill="1" applyBorder="1" applyAlignment="1" applyProtection="1">
      <alignment horizontal="right" vertical="center"/>
    </xf>
    <xf numFmtId="164" fontId="3" fillId="11" borderId="4" xfId="1" applyFont="1" applyFill="1" applyBorder="1" applyAlignment="1" applyProtection="1">
      <alignment horizontal="right" vertical="center"/>
    </xf>
    <xf numFmtId="3" fontId="11" fillId="11" borderId="4" xfId="0" applyNumberFormat="1" applyFont="1" applyFill="1" applyBorder="1" applyAlignment="1" applyProtection="1">
      <alignment horizontal="center" vertical="center" wrapText="1"/>
    </xf>
    <xf numFmtId="0" fontId="13" fillId="3" borderId="4" xfId="0" applyFont="1" applyFill="1" applyBorder="1" applyAlignment="1" applyProtection="1">
      <alignment horizontal="center" vertical="center" wrapText="1"/>
    </xf>
    <xf numFmtId="9" fontId="13" fillId="3" borderId="4" xfId="0" applyNumberFormat="1" applyFont="1" applyFill="1" applyBorder="1" applyAlignment="1" applyProtection="1">
      <alignment horizontal="center" vertical="center" wrapText="1"/>
    </xf>
    <xf numFmtId="0" fontId="7" fillId="12" borderId="5" xfId="0" applyFont="1" applyFill="1" applyBorder="1" applyAlignment="1" applyProtection="1">
      <alignment horizontal="center" vertical="center"/>
    </xf>
    <xf numFmtId="0" fontId="2" fillId="12" borderId="6" xfId="0" applyFont="1" applyFill="1" applyBorder="1" applyAlignment="1" applyProtection="1">
      <alignment vertical="center"/>
      <protection locked="0"/>
    </xf>
    <xf numFmtId="0" fontId="2" fillId="12" borderId="7" xfId="0" applyFont="1" applyFill="1" applyBorder="1" applyAlignment="1" applyProtection="1">
      <alignment vertical="center"/>
      <protection locked="0"/>
    </xf>
    <xf numFmtId="0" fontId="2" fillId="12" borderId="8" xfId="0" applyFont="1" applyFill="1" applyBorder="1" applyAlignment="1" applyProtection="1">
      <alignment vertical="center"/>
      <protection locked="0"/>
    </xf>
    <xf numFmtId="0" fontId="2" fillId="12" borderId="0" xfId="0" applyFont="1" applyFill="1" applyBorder="1" applyAlignment="1" applyProtection="1">
      <alignment vertical="center"/>
      <protection locked="0"/>
    </xf>
    <xf numFmtId="0" fontId="2" fillId="12" borderId="9" xfId="0" applyFont="1" applyFill="1" applyBorder="1" applyAlignment="1" applyProtection="1">
      <alignment vertical="center"/>
      <protection locked="0"/>
    </xf>
    <xf numFmtId="0" fontId="2" fillId="12" borderId="10" xfId="0" applyFont="1" applyFill="1" applyBorder="1" applyAlignment="1" applyProtection="1">
      <alignment vertical="center"/>
      <protection locked="0"/>
    </xf>
    <xf numFmtId="0" fontId="2" fillId="12" borderId="11" xfId="0" applyFont="1" applyFill="1" applyBorder="1" applyAlignment="1" applyProtection="1">
      <alignment vertical="center"/>
      <protection locked="0"/>
    </xf>
    <xf numFmtId="0" fontId="2" fillId="12" borderId="12" xfId="0" applyFont="1" applyFill="1" applyBorder="1" applyAlignment="1" applyProtection="1">
      <alignment vertical="center"/>
      <protection locked="0"/>
    </xf>
    <xf numFmtId="164" fontId="17" fillId="0" borderId="13" xfId="1" applyFont="1" applyBorder="1" applyAlignment="1">
      <alignment vertical="center"/>
    </xf>
    <xf numFmtId="0" fontId="7" fillId="2" borderId="0" xfId="0" applyFont="1" applyFill="1" applyAlignment="1" applyProtection="1">
      <alignment vertical="center"/>
    </xf>
    <xf numFmtId="49" fontId="2" fillId="2" borderId="0" xfId="0" applyNumberFormat="1" applyFont="1" applyFill="1" applyAlignment="1" applyProtection="1">
      <alignment vertical="center"/>
    </xf>
    <xf numFmtId="3" fontId="5" fillId="13" borderId="14" xfId="0" applyNumberFormat="1" applyFont="1" applyFill="1" applyBorder="1" applyAlignment="1" applyProtection="1">
      <alignment horizontal="center" vertical="center" wrapText="1"/>
    </xf>
    <xf numFmtId="164" fontId="2" fillId="13" borderId="14" xfId="1" applyFont="1" applyFill="1" applyBorder="1" applyAlignment="1" applyProtection="1">
      <alignment vertical="center"/>
      <protection locked="0"/>
    </xf>
    <xf numFmtId="164" fontId="8" fillId="13" borderId="1" xfId="1" applyFont="1" applyFill="1" applyBorder="1" applyAlignment="1" applyProtection="1">
      <alignment vertical="center"/>
    </xf>
    <xf numFmtId="0" fontId="2" fillId="14" borderId="0" xfId="0" applyFont="1" applyFill="1" applyAlignment="1" applyProtection="1">
      <alignment vertical="center"/>
    </xf>
    <xf numFmtId="0" fontId="6" fillId="14" borderId="0" xfId="0" applyFont="1" applyFill="1" applyAlignment="1" applyProtection="1">
      <alignment vertical="center"/>
    </xf>
    <xf numFmtId="0" fontId="7" fillId="14" borderId="0" xfId="0" applyFont="1" applyFill="1" applyAlignment="1" applyProtection="1">
      <alignment vertical="center"/>
    </xf>
    <xf numFmtId="3" fontId="5" fillId="14" borderId="0" xfId="0" applyNumberFormat="1" applyFont="1" applyFill="1" applyBorder="1" applyAlignment="1" applyProtection="1">
      <alignment horizontal="center" vertical="center" wrapText="1"/>
    </xf>
    <xf numFmtId="2" fontId="2" fillId="14" borderId="0" xfId="0" applyNumberFormat="1" applyFont="1" applyFill="1" applyBorder="1" applyAlignment="1" applyProtection="1">
      <alignment vertical="center"/>
    </xf>
    <xf numFmtId="4" fontId="9" fillId="14" borderId="0" xfId="0" applyNumberFormat="1" applyFont="1" applyFill="1" applyBorder="1" applyAlignment="1" applyProtection="1">
      <alignment vertical="center"/>
    </xf>
    <xf numFmtId="0" fontId="7" fillId="14" borderId="0" xfId="0" applyFont="1" applyFill="1" applyBorder="1" applyAlignment="1" applyProtection="1">
      <alignment vertical="center"/>
    </xf>
    <xf numFmtId="2" fontId="2" fillId="14" borderId="0" xfId="0" applyNumberFormat="1" applyFont="1" applyFill="1" applyAlignment="1" applyProtection="1">
      <alignment vertical="center"/>
    </xf>
    <xf numFmtId="164" fontId="2" fillId="14" borderId="0" xfId="0" applyNumberFormat="1" applyFont="1" applyFill="1" applyAlignment="1" applyProtection="1">
      <alignment vertical="center"/>
    </xf>
    <xf numFmtId="0" fontId="2" fillId="14" borderId="10" xfId="0" applyFont="1" applyFill="1" applyBorder="1" applyAlignment="1" applyProtection="1">
      <alignment vertical="center"/>
    </xf>
    <xf numFmtId="0" fontId="2" fillId="14" borderId="11" xfId="0" applyFont="1" applyFill="1" applyBorder="1" applyAlignment="1" applyProtection="1">
      <alignment vertical="center"/>
    </xf>
    <xf numFmtId="0" fontId="2" fillId="14" borderId="12" xfId="0" applyFont="1" applyFill="1" applyBorder="1" applyAlignment="1" applyProtection="1">
      <alignment vertical="center"/>
    </xf>
    <xf numFmtId="0" fontId="2" fillId="14" borderId="8" xfId="0" applyFont="1" applyFill="1" applyBorder="1" applyAlignment="1" applyProtection="1">
      <alignment vertical="center"/>
    </xf>
    <xf numFmtId="0" fontId="2" fillId="14" borderId="0" xfId="0" applyFont="1" applyFill="1" applyBorder="1" applyAlignment="1" applyProtection="1">
      <alignment vertical="center"/>
    </xf>
    <xf numFmtId="0" fontId="2" fillId="14" borderId="9" xfId="0" applyFont="1" applyFill="1" applyBorder="1" applyAlignment="1" applyProtection="1">
      <alignment vertical="center"/>
    </xf>
    <xf numFmtId="4" fontId="7" fillId="2" borderId="1" xfId="0" applyNumberFormat="1" applyFont="1" applyFill="1" applyBorder="1" applyAlignment="1" applyProtection="1">
      <alignment horizontal="right" vertical="center"/>
    </xf>
    <xf numFmtId="4" fontId="7" fillId="7" borderId="1" xfId="0" applyNumberFormat="1" applyFont="1" applyFill="1" applyBorder="1" applyAlignment="1" applyProtection="1">
      <alignment horizontal="right" vertical="center"/>
    </xf>
    <xf numFmtId="0" fontId="7" fillId="7" borderId="1" xfId="0" applyFont="1" applyFill="1" applyBorder="1" applyAlignment="1" applyProtection="1">
      <alignment horizontal="center" vertical="center"/>
    </xf>
    <xf numFmtId="164" fontId="7" fillId="5" borderId="2" xfId="1" applyFont="1" applyFill="1" applyBorder="1" applyAlignment="1" applyProtection="1">
      <alignment horizontal="right" vertical="center"/>
    </xf>
    <xf numFmtId="0" fontId="18" fillId="14" borderId="0" xfId="0" applyFont="1" applyFill="1" applyAlignment="1" applyProtection="1">
      <alignment vertical="center"/>
    </xf>
    <xf numFmtId="0" fontId="19" fillId="2" borderId="13" xfId="0" applyFont="1" applyFill="1" applyBorder="1" applyAlignment="1" applyProtection="1">
      <alignment horizontal="center" vertical="center"/>
    </xf>
    <xf numFmtId="0" fontId="18" fillId="2" borderId="0" xfId="0" applyFont="1" applyFill="1" applyAlignment="1" applyProtection="1">
      <alignment vertical="center"/>
    </xf>
    <xf numFmtId="4" fontId="23" fillId="8" borderId="1" xfId="0" applyNumberFormat="1" applyFont="1" applyFill="1" applyBorder="1" applyAlignment="1" applyProtection="1">
      <alignment horizontal="right" vertical="center"/>
    </xf>
    <xf numFmtId="9" fontId="23" fillId="5" borderId="2" xfId="3" applyFont="1" applyFill="1" applyBorder="1" applyAlignment="1" applyProtection="1">
      <alignment horizontal="right" vertical="center"/>
    </xf>
    <xf numFmtId="9" fontId="23" fillId="5" borderId="2" xfId="3" applyFont="1" applyFill="1" applyBorder="1" applyAlignment="1" applyProtection="1">
      <alignment vertical="center"/>
    </xf>
    <xf numFmtId="9" fontId="23" fillId="8" borderId="1" xfId="3" applyFont="1" applyFill="1" applyBorder="1" applyAlignment="1" applyProtection="1">
      <alignment vertical="center"/>
    </xf>
    <xf numFmtId="9" fontId="23" fillId="2" borderId="1" xfId="3" applyFont="1" applyFill="1" applyBorder="1" applyAlignment="1" applyProtection="1">
      <alignment horizontal="right" vertical="center"/>
    </xf>
    <xf numFmtId="9" fontId="23" fillId="7" borderId="1" xfId="3" applyFont="1" applyFill="1" applyBorder="1" applyAlignment="1" applyProtection="1">
      <alignment horizontal="right" vertical="center"/>
    </xf>
    <xf numFmtId="9" fontId="23" fillId="7" borderId="1" xfId="3" applyFont="1" applyFill="1" applyBorder="1" applyAlignment="1" applyProtection="1">
      <alignment horizontal="center" vertical="center"/>
    </xf>
    <xf numFmtId="49" fontId="24" fillId="7" borderId="1" xfId="3" applyNumberFormat="1" applyFont="1" applyFill="1" applyBorder="1" applyAlignment="1" applyProtection="1">
      <alignment horizontal="center" vertical="center" wrapText="1"/>
    </xf>
    <xf numFmtId="4" fontId="13" fillId="3" borderId="4" xfId="0" applyNumberFormat="1" applyFont="1" applyFill="1" applyBorder="1" applyAlignment="1" applyProtection="1">
      <alignment horizontal="center" vertical="center" wrapText="1"/>
    </xf>
    <xf numFmtId="0" fontId="11" fillId="11" borderId="4" xfId="0" applyFont="1" applyFill="1" applyBorder="1" applyAlignment="1" applyProtection="1">
      <alignment horizontal="center" vertical="center" wrapText="1"/>
    </xf>
    <xf numFmtId="9" fontId="11" fillId="11" borderId="4" xfId="0" applyNumberFormat="1" applyFont="1" applyFill="1" applyBorder="1" applyAlignment="1" applyProtection="1">
      <alignment horizontal="center" vertical="center" wrapText="1"/>
    </xf>
    <xf numFmtId="0" fontId="14" fillId="11" borderId="4" xfId="0" applyFont="1" applyFill="1" applyBorder="1" applyAlignment="1" applyProtection="1">
      <alignment horizontal="left" vertical="center"/>
    </xf>
    <xf numFmtId="2" fontId="13" fillId="3" borderId="4" xfId="0" applyNumberFormat="1" applyFont="1" applyFill="1" applyBorder="1" applyAlignment="1" applyProtection="1">
      <alignment horizontal="center" vertical="center" wrapText="1"/>
    </xf>
    <xf numFmtId="0" fontId="2" fillId="14" borderId="45" xfId="0" applyFont="1" applyFill="1" applyBorder="1" applyAlignment="1" applyProtection="1">
      <alignment vertical="center"/>
    </xf>
    <xf numFmtId="0" fontId="2" fillId="14" borderId="46" xfId="0" applyFont="1" applyFill="1" applyBorder="1" applyAlignment="1" applyProtection="1">
      <alignment vertical="center"/>
    </xf>
    <xf numFmtId="0" fontId="11" fillId="11" borderId="4" xfId="0" applyFont="1" applyFill="1" applyBorder="1" applyAlignment="1" applyProtection="1">
      <alignment vertical="center" wrapText="1"/>
    </xf>
    <xf numFmtId="3" fontId="5" fillId="4" borderId="3" xfId="0" applyNumberFormat="1" applyFont="1" applyFill="1" applyBorder="1" applyAlignment="1" applyProtection="1">
      <alignment vertical="center" wrapText="1"/>
    </xf>
    <xf numFmtId="3" fontId="22" fillId="4" borderId="7" xfId="0" applyNumberFormat="1" applyFont="1" applyFill="1" applyBorder="1" applyAlignment="1" applyProtection="1">
      <alignment vertical="center" wrapText="1"/>
    </xf>
    <xf numFmtId="0" fontId="2" fillId="14" borderId="50" xfId="0" applyFont="1" applyFill="1" applyBorder="1" applyAlignment="1" applyProtection="1">
      <alignment vertical="center"/>
    </xf>
    <xf numFmtId="0" fontId="2" fillId="14" borderId="47" xfId="0" applyFont="1" applyFill="1" applyBorder="1" applyAlignment="1" applyProtection="1">
      <alignment vertical="center"/>
    </xf>
    <xf numFmtId="0" fontId="28" fillId="0" borderId="0" xfId="4" applyFont="1"/>
    <xf numFmtId="0" fontId="29" fillId="16" borderId="51" xfId="4" applyFont="1" applyFill="1" applyBorder="1" applyAlignment="1">
      <alignment horizontal="center" vertical="center" wrapText="1"/>
    </xf>
    <xf numFmtId="0" fontId="7" fillId="7" borderId="0" xfId="0" applyFont="1" applyFill="1" applyBorder="1" applyAlignment="1" applyProtection="1">
      <alignment horizontal="center" vertical="center"/>
    </xf>
    <xf numFmtId="0" fontId="11" fillId="11" borderId="4" xfId="0" applyFont="1" applyFill="1" applyBorder="1" applyAlignment="1" applyProtection="1">
      <alignment horizontal="center" vertical="center" wrapText="1"/>
    </xf>
    <xf numFmtId="0" fontId="11" fillId="14" borderId="47" xfId="0" applyFont="1" applyFill="1" applyBorder="1" applyAlignment="1" applyProtection="1">
      <alignment vertical="center"/>
    </xf>
    <xf numFmtId="0" fontId="11" fillId="14" borderId="49" xfId="0" applyFont="1" applyFill="1" applyBorder="1" applyAlignment="1" applyProtection="1">
      <alignment vertical="center"/>
    </xf>
    <xf numFmtId="3" fontId="13" fillId="3" borderId="4" xfId="0" applyNumberFormat="1" applyFont="1" applyFill="1" applyBorder="1" applyAlignment="1" applyProtection="1">
      <alignment horizontal="center" vertical="center" wrapText="1"/>
    </xf>
    <xf numFmtId="9" fontId="31" fillId="7" borderId="1" xfId="3" applyFont="1" applyFill="1" applyBorder="1" applyAlignment="1" applyProtection="1">
      <alignment vertical="center"/>
    </xf>
    <xf numFmtId="1" fontId="13" fillId="3" borderId="4" xfId="0" applyNumberFormat="1" applyFont="1" applyFill="1" applyBorder="1" applyAlignment="1" applyProtection="1">
      <alignment horizontal="center" vertical="center" wrapText="1"/>
    </xf>
    <xf numFmtId="164" fontId="7" fillId="7" borderId="1" xfId="1" applyFont="1" applyFill="1" applyBorder="1" applyAlignment="1" applyProtection="1">
      <alignment horizontal="right" vertical="center"/>
    </xf>
    <xf numFmtId="0" fontId="11" fillId="14" borderId="46" xfId="0" applyFont="1" applyFill="1" applyBorder="1" applyAlignment="1" applyProtection="1">
      <alignment vertical="center"/>
    </xf>
    <xf numFmtId="0" fontId="33" fillId="16" borderId="15" xfId="4" applyFont="1" applyFill="1" applyBorder="1" applyAlignment="1">
      <alignment horizontal="center" vertical="center"/>
    </xf>
    <xf numFmtId="0" fontId="33" fillId="16" borderId="0" xfId="4" applyFont="1" applyFill="1" applyAlignment="1">
      <alignment horizontal="center" vertical="center"/>
    </xf>
    <xf numFmtId="0" fontId="33" fillId="16" borderId="16" xfId="4" applyFont="1" applyFill="1" applyBorder="1" applyAlignment="1">
      <alignment horizontal="center" vertical="center"/>
    </xf>
    <xf numFmtId="0" fontId="34" fillId="0" borderId="0" xfId="4" applyFont="1"/>
    <xf numFmtId="0" fontId="35" fillId="15" borderId="0" xfId="4" applyFont="1" applyFill="1" applyAlignment="1">
      <alignment horizontal="center" vertical="center"/>
    </xf>
    <xf numFmtId="0" fontId="28" fillId="0" borderId="16" xfId="4" applyFont="1" applyBorder="1"/>
    <xf numFmtId="0" fontId="33" fillId="0" borderId="15" xfId="4" applyFont="1" applyBorder="1" applyAlignment="1">
      <alignment horizontal="center" vertical="center" wrapText="1"/>
    </xf>
    <xf numFmtId="0" fontId="33" fillId="0" borderId="0" xfId="4" applyFont="1" applyAlignment="1">
      <alignment horizontal="center" vertical="center" wrapText="1"/>
    </xf>
    <xf numFmtId="0" fontId="29" fillId="16" borderId="17" xfId="4" applyFont="1" applyFill="1" applyBorder="1" applyAlignment="1">
      <alignment horizontal="center" vertical="center" wrapText="1"/>
    </xf>
    <xf numFmtId="0" fontId="29" fillId="16" borderId="18" xfId="4" applyFont="1" applyFill="1" applyBorder="1" applyAlignment="1">
      <alignment horizontal="center" vertical="center" wrapText="1"/>
    </xf>
    <xf numFmtId="0" fontId="28" fillId="0" borderId="19" xfId="4" applyFont="1" applyBorder="1"/>
    <xf numFmtId="0" fontId="36" fillId="0" borderId="60" xfId="4" applyFont="1" applyBorder="1" applyAlignment="1" applyProtection="1">
      <alignment horizontal="center" vertical="center" wrapText="1"/>
      <protection locked="0"/>
    </xf>
    <xf numFmtId="0" fontId="36" fillId="0" borderId="61" xfId="4" applyFont="1" applyBorder="1" applyAlignment="1" applyProtection="1">
      <alignment horizontal="center" vertical="center" wrapText="1"/>
      <protection locked="0"/>
    </xf>
    <xf numFmtId="0" fontId="36" fillId="0" borderId="62" xfId="4" applyFont="1" applyBorder="1" applyAlignment="1" applyProtection="1">
      <alignment horizontal="center" vertical="center" wrapText="1"/>
      <protection locked="0"/>
    </xf>
    <xf numFmtId="0" fontId="36" fillId="0" borderId="63" xfId="4" applyFont="1" applyBorder="1" applyAlignment="1" applyProtection="1">
      <alignment horizontal="center" vertical="center" wrapText="1"/>
      <protection locked="0"/>
    </xf>
    <xf numFmtId="0" fontId="28" fillId="0" borderId="28" xfId="4" applyFont="1" applyBorder="1"/>
    <xf numFmtId="0" fontId="28" fillId="0" borderId="25" xfId="4" applyFont="1" applyBorder="1"/>
    <xf numFmtId="0" fontId="28" fillId="0" borderId="27" xfId="4" applyFont="1" applyBorder="1"/>
    <xf numFmtId="0" fontId="25" fillId="0" borderId="0" xfId="4"/>
    <xf numFmtId="0" fontId="25" fillId="0" borderId="25" xfId="4" applyBorder="1"/>
    <xf numFmtId="0" fontId="25" fillId="0" borderId="27" xfId="4" applyBorder="1"/>
    <xf numFmtId="2" fontId="33" fillId="0" borderId="0" xfId="4" applyNumberFormat="1" applyFont="1" applyAlignment="1" applyProtection="1">
      <alignment vertical="center"/>
      <protection locked="0"/>
    </xf>
    <xf numFmtId="0" fontId="29" fillId="16" borderId="13" xfId="4" applyFont="1" applyFill="1" applyBorder="1" applyAlignment="1">
      <alignment horizontal="center" vertical="center" wrapText="1"/>
    </xf>
    <xf numFmtId="0" fontId="43" fillId="0" borderId="0" xfId="4" applyFont="1"/>
    <xf numFmtId="0" fontId="44" fillId="17" borderId="13" xfId="4" applyFont="1" applyFill="1" applyBorder="1" applyAlignment="1">
      <alignment wrapText="1"/>
    </xf>
    <xf numFmtId="0" fontId="37" fillId="19" borderId="0" xfId="4" applyFont="1" applyFill="1"/>
    <xf numFmtId="0" fontId="28" fillId="0" borderId="13" xfId="4" applyFont="1" applyBorder="1" applyAlignment="1">
      <alignment horizontal="center"/>
    </xf>
    <xf numFmtId="0" fontId="28" fillId="0" borderId="13" xfId="4" applyFont="1" applyBorder="1"/>
    <xf numFmtId="0" fontId="36" fillId="0" borderId="22" xfId="4" applyFont="1" applyBorder="1" applyAlignment="1">
      <alignment horizontal="center" vertical="center"/>
    </xf>
    <xf numFmtId="0" fontId="36" fillId="0" borderId="23" xfId="4" applyFont="1" applyBorder="1" applyAlignment="1">
      <alignment horizontal="center" vertical="center"/>
    </xf>
    <xf numFmtId="0" fontId="36" fillId="15" borderId="23" xfId="4" applyFont="1" applyFill="1" applyBorder="1" applyAlignment="1">
      <alignment horizontal="center" vertical="center"/>
    </xf>
    <xf numFmtId="0" fontId="36" fillId="0" borderId="24" xfId="4" applyFont="1" applyBorder="1" applyAlignment="1">
      <alignment horizontal="center" vertical="center"/>
    </xf>
    <xf numFmtId="0" fontId="14" fillId="11" borderId="4" xfId="0" applyFont="1" applyFill="1" applyBorder="1" applyAlignment="1" applyProtection="1">
      <alignment horizontal="left" vertical="center"/>
    </xf>
    <xf numFmtId="0" fontId="2" fillId="6" borderId="1" xfId="0" applyFont="1" applyFill="1" applyBorder="1" applyAlignment="1" applyProtection="1">
      <alignment horizontal="left" vertical="center"/>
    </xf>
    <xf numFmtId="0" fontId="7" fillId="6" borderId="1" xfId="0" applyFont="1" applyFill="1" applyBorder="1" applyAlignment="1" applyProtection="1">
      <alignment horizontal="left" vertical="center"/>
    </xf>
    <xf numFmtId="0" fontId="7" fillId="6" borderId="1" xfId="0" applyFont="1" applyFill="1" applyBorder="1" applyAlignment="1" applyProtection="1">
      <alignment horizontal="center" vertical="center"/>
    </xf>
    <xf numFmtId="0" fontId="3" fillId="14" borderId="4" xfId="0" applyFont="1" applyFill="1" applyBorder="1" applyAlignment="1" applyProtection="1">
      <alignment horizontal="center" vertical="center"/>
    </xf>
    <xf numFmtId="3" fontId="22" fillId="4" borderId="43" xfId="0" applyNumberFormat="1" applyFont="1" applyFill="1" applyBorder="1" applyAlignment="1" applyProtection="1">
      <alignment horizontal="center" vertical="center" wrapText="1"/>
    </xf>
    <xf numFmtId="3" fontId="22" fillId="4" borderId="14" xfId="0" applyNumberFormat="1" applyFont="1" applyFill="1" applyBorder="1" applyAlignment="1" applyProtection="1">
      <alignment horizontal="center" vertical="center" wrapText="1"/>
    </xf>
    <xf numFmtId="0" fontId="4" fillId="7" borderId="1" xfId="0" applyFont="1" applyFill="1" applyBorder="1" applyAlignment="1" applyProtection="1">
      <alignment horizontal="center" vertical="center"/>
    </xf>
    <xf numFmtId="0" fontId="15" fillId="14" borderId="0" xfId="0" applyFont="1" applyFill="1" applyBorder="1" applyAlignment="1" applyProtection="1">
      <alignment horizontal="right" vertical="center"/>
    </xf>
    <xf numFmtId="0" fontId="8" fillId="2" borderId="1" xfId="0" applyFont="1" applyFill="1" applyBorder="1" applyAlignment="1" applyProtection="1">
      <alignment horizontal="center" vertical="center"/>
    </xf>
    <xf numFmtId="0" fontId="10" fillId="11" borderId="4" xfId="0" applyFont="1" applyFill="1" applyBorder="1" applyAlignment="1" applyProtection="1">
      <alignment horizontal="center" vertical="center"/>
    </xf>
    <xf numFmtId="9" fontId="11" fillId="11" borderId="4" xfId="0" applyNumberFormat="1" applyFont="1" applyFill="1" applyBorder="1" applyAlignment="1" applyProtection="1">
      <alignment horizontal="center" vertical="center" wrapText="1"/>
    </xf>
    <xf numFmtId="0" fontId="14" fillId="11" borderId="4" xfId="0" applyFont="1" applyFill="1" applyBorder="1" applyAlignment="1" applyProtection="1">
      <alignment horizontal="left" vertical="center"/>
    </xf>
    <xf numFmtId="0" fontId="8" fillId="2" borderId="13" xfId="0" applyFont="1" applyFill="1" applyBorder="1" applyAlignment="1" applyProtection="1">
      <alignment horizontal="center" vertical="center"/>
    </xf>
    <xf numFmtId="0" fontId="11" fillId="11" borderId="4" xfId="0" applyFont="1" applyFill="1" applyBorder="1" applyAlignment="1" applyProtection="1">
      <alignment horizontal="center" vertical="center" wrapText="1"/>
    </xf>
    <xf numFmtId="0" fontId="11" fillId="11" borderId="39" xfId="0" applyFont="1" applyFill="1" applyBorder="1" applyAlignment="1" applyProtection="1">
      <alignment horizontal="center" vertical="center" wrapText="1"/>
    </xf>
    <xf numFmtId="0" fontId="11" fillId="11" borderId="40" xfId="0" applyFont="1" applyFill="1" applyBorder="1" applyAlignment="1" applyProtection="1">
      <alignment horizontal="center" vertical="center" wrapText="1"/>
    </xf>
    <xf numFmtId="0" fontId="7" fillId="7" borderId="2" xfId="0" applyFont="1" applyFill="1" applyBorder="1" applyAlignment="1" applyProtection="1">
      <alignment horizontal="left" vertical="center"/>
    </xf>
    <xf numFmtId="0" fontId="32" fillId="14" borderId="47" xfId="0" applyFont="1" applyFill="1" applyBorder="1" applyAlignment="1" applyProtection="1">
      <alignment horizontal="center" vertical="center"/>
    </xf>
    <xf numFmtId="0" fontId="32" fillId="14" borderId="48" xfId="0" applyFont="1" applyFill="1" applyBorder="1" applyAlignment="1" applyProtection="1">
      <alignment horizontal="center" vertical="center"/>
    </xf>
    <xf numFmtId="0" fontId="32" fillId="14" borderId="49" xfId="0" applyFont="1" applyFill="1" applyBorder="1" applyAlignment="1" applyProtection="1">
      <alignment horizontal="center" vertical="center"/>
    </xf>
    <xf numFmtId="0" fontId="30" fillId="14" borderId="41" xfId="0" applyFont="1" applyFill="1" applyBorder="1" applyAlignment="1" applyProtection="1">
      <alignment horizontal="center" vertical="center" wrapText="1"/>
    </xf>
    <xf numFmtId="0" fontId="30" fillId="14" borderId="42" xfId="0" applyFont="1" applyFill="1" applyBorder="1" applyAlignment="1" applyProtection="1">
      <alignment horizontal="center" vertical="center" wrapText="1"/>
    </xf>
    <xf numFmtId="0" fontId="7" fillId="7" borderId="44" xfId="0" applyFont="1" applyFill="1" applyBorder="1" applyAlignment="1" applyProtection="1">
      <alignment horizontal="left" vertical="center"/>
    </xf>
    <xf numFmtId="0" fontId="28" fillId="16" borderId="52" xfId="4" applyFont="1" applyFill="1" applyBorder="1" applyAlignment="1">
      <alignment horizontal="center"/>
    </xf>
    <xf numFmtId="0" fontId="33" fillId="16" borderId="53" xfId="4" applyFont="1" applyFill="1" applyBorder="1" applyAlignment="1">
      <alignment horizontal="center" vertical="center" wrapText="1"/>
    </xf>
    <xf numFmtId="0" fontId="33" fillId="16" borderId="54" xfId="4" applyFont="1" applyFill="1" applyBorder="1" applyAlignment="1">
      <alignment horizontal="center" vertical="center" wrapText="1"/>
    </xf>
    <xf numFmtId="0" fontId="36" fillId="15" borderId="55" xfId="4" applyFont="1" applyFill="1" applyBorder="1" applyAlignment="1">
      <alignment horizontal="center" vertical="center" wrapText="1"/>
    </xf>
    <xf numFmtId="0" fontId="35" fillId="0" borderId="56" xfId="4" applyFont="1" applyBorder="1" applyAlignment="1" applyProtection="1">
      <alignment horizontal="center" vertical="center"/>
      <protection locked="0"/>
    </xf>
    <xf numFmtId="0" fontId="35" fillId="0" borderId="57" xfId="4" applyFont="1" applyBorder="1" applyAlignment="1" applyProtection="1">
      <alignment horizontal="center" vertical="center"/>
      <protection locked="0"/>
    </xf>
    <xf numFmtId="0" fontId="35" fillId="0" borderId="58" xfId="4" applyFont="1" applyBorder="1" applyAlignment="1" applyProtection="1">
      <alignment horizontal="center" vertical="center"/>
      <protection locked="0"/>
    </xf>
    <xf numFmtId="0" fontId="36" fillId="0" borderId="59" xfId="4" applyFont="1" applyBorder="1" applyAlignment="1">
      <alignment horizontal="center" vertical="center" wrapText="1"/>
    </xf>
    <xf numFmtId="0" fontId="29" fillId="15" borderId="37" xfId="4" applyFont="1" applyFill="1" applyBorder="1" applyAlignment="1">
      <alignment horizontal="center" vertical="center" wrapText="1"/>
    </xf>
    <xf numFmtId="0" fontId="29" fillId="15" borderId="38" xfId="4" applyFont="1" applyFill="1" applyBorder="1" applyAlignment="1">
      <alignment horizontal="center" vertical="center" wrapText="1"/>
    </xf>
    <xf numFmtId="0" fontId="37" fillId="17" borderId="13" xfId="4" applyFont="1" applyFill="1" applyBorder="1" applyAlignment="1">
      <alignment horizontal="center" wrapText="1"/>
    </xf>
    <xf numFmtId="0" fontId="33" fillId="0" borderId="20" xfId="4" applyFont="1" applyBorder="1" applyAlignment="1" applyProtection="1">
      <alignment horizontal="center" vertical="center"/>
      <protection locked="0"/>
    </xf>
    <xf numFmtId="0" fontId="29" fillId="16" borderId="35" xfId="4" applyFont="1" applyFill="1" applyBorder="1" applyAlignment="1">
      <alignment horizontal="center" vertical="center" wrapText="1"/>
    </xf>
    <xf numFmtId="0" fontId="38" fillId="15" borderId="51" xfId="4" applyFont="1" applyFill="1" applyBorder="1" applyAlignment="1">
      <alignment horizontal="left" vertical="center" wrapText="1"/>
    </xf>
    <xf numFmtId="0" fontId="29" fillId="16" borderId="29" xfId="4" applyFont="1" applyFill="1" applyBorder="1" applyAlignment="1">
      <alignment horizontal="center" vertical="center" wrapText="1"/>
    </xf>
    <xf numFmtId="0" fontId="38" fillId="15" borderId="29" xfId="4" applyFont="1" applyFill="1" applyBorder="1" applyAlignment="1">
      <alignment horizontal="left" vertical="center" wrapText="1"/>
    </xf>
    <xf numFmtId="0" fontId="38" fillId="15" borderId="30" xfId="4" applyFont="1" applyFill="1" applyBorder="1" applyAlignment="1">
      <alignment horizontal="left" vertical="center" wrapText="1"/>
    </xf>
    <xf numFmtId="0" fontId="38" fillId="15" borderId="31" xfId="4" applyFont="1" applyFill="1" applyBorder="1" applyAlignment="1">
      <alignment horizontal="left" vertical="center" wrapText="1"/>
    </xf>
    <xf numFmtId="2" fontId="33" fillId="0" borderId="15" xfId="4" applyNumberFormat="1" applyFont="1" applyBorder="1" applyAlignment="1" applyProtection="1">
      <alignment horizontal="center" vertical="center"/>
      <protection locked="0"/>
    </xf>
    <xf numFmtId="2" fontId="33" fillId="0" borderId="0" xfId="4" applyNumberFormat="1" applyFont="1" applyAlignment="1" applyProtection="1">
      <alignment horizontal="center" vertical="center"/>
      <protection locked="0"/>
    </xf>
    <xf numFmtId="49" fontId="33" fillId="0" borderId="64" xfId="4" applyNumberFormat="1" applyFont="1" applyBorder="1" applyAlignment="1" applyProtection="1">
      <alignment horizontal="center" vertical="center" wrapText="1"/>
      <protection locked="0"/>
    </xf>
    <xf numFmtId="0" fontId="33" fillId="0" borderId="64" xfId="4" applyNumberFormat="1" applyFont="1" applyBorder="1" applyAlignment="1" applyProtection="1">
      <alignment horizontal="center" vertical="center" wrapText="1"/>
      <protection locked="0"/>
    </xf>
    <xf numFmtId="0" fontId="39" fillId="0" borderId="65" xfId="4" applyFont="1" applyBorder="1" applyAlignment="1">
      <alignment horizontal="left" vertical="center" wrapText="1"/>
    </xf>
    <xf numFmtId="0" fontId="36" fillId="0" borderId="52" xfId="4" applyFont="1" applyBorder="1" applyAlignment="1">
      <alignment horizontal="left" vertical="center" wrapText="1"/>
    </xf>
    <xf numFmtId="0" fontId="37" fillId="18" borderId="15" xfId="4" applyFont="1" applyFill="1" applyBorder="1" applyAlignment="1">
      <alignment horizontal="center" wrapText="1"/>
    </xf>
    <xf numFmtId="0" fontId="37" fillId="18" borderId="0" xfId="4" applyFont="1" applyFill="1" applyAlignment="1">
      <alignment horizontal="center" wrapText="1"/>
    </xf>
    <xf numFmtId="0" fontId="40" fillId="15" borderId="66" xfId="4" applyFont="1" applyFill="1" applyBorder="1" applyAlignment="1">
      <alignment horizontal="left" vertical="center"/>
    </xf>
    <xf numFmtId="0" fontId="38" fillId="15" borderId="35" xfId="4" applyFont="1" applyFill="1" applyBorder="1" applyAlignment="1">
      <alignment horizontal="left" vertical="center" wrapText="1"/>
    </xf>
    <xf numFmtId="0" fontId="41" fillId="0" borderId="28" xfId="4" applyFont="1" applyBorder="1" applyAlignment="1" applyProtection="1">
      <alignment horizontal="center"/>
      <protection locked="0" hidden="1"/>
    </xf>
    <xf numFmtId="4" fontId="42" fillId="0" borderId="34" xfId="4" applyNumberFormat="1" applyFont="1" applyBorder="1" applyAlignment="1" applyProtection="1">
      <alignment horizontal="right"/>
      <protection locked="0"/>
    </xf>
    <xf numFmtId="0" fontId="41" fillId="0" borderId="28" xfId="4" applyFont="1" applyBorder="1" applyAlignment="1">
      <alignment horizontal="center"/>
    </xf>
    <xf numFmtId="0" fontId="29" fillId="15" borderId="35" xfId="4" applyFont="1" applyFill="1" applyBorder="1" applyAlignment="1">
      <alignment horizontal="left" vertical="center" wrapText="1"/>
    </xf>
    <xf numFmtId="0" fontId="27" fillId="0" borderId="28" xfId="4" applyFont="1" applyBorder="1" applyAlignment="1">
      <alignment horizontal="center"/>
    </xf>
    <xf numFmtId="4" fontId="27" fillId="0" borderId="34" xfId="4" applyNumberFormat="1" applyFont="1" applyBorder="1" applyAlignment="1">
      <alignment horizontal="right"/>
    </xf>
    <xf numFmtId="0" fontId="40" fillId="15" borderId="66" xfId="4" applyFont="1" applyFill="1" applyBorder="1" applyAlignment="1">
      <alignment horizontal="left"/>
    </xf>
    <xf numFmtId="4" fontId="42" fillId="0" borderId="25" xfId="4" applyNumberFormat="1" applyFont="1" applyBorder="1" applyAlignment="1" applyProtection="1">
      <alignment horizontal="right"/>
      <protection locked="0"/>
    </xf>
    <xf numFmtId="0" fontId="38" fillId="15" borderId="26" xfId="4" applyFont="1" applyFill="1" applyBorder="1" applyAlignment="1">
      <alignment horizontal="left" vertical="center" wrapText="1"/>
    </xf>
    <xf numFmtId="0" fontId="38" fillId="15" borderId="25" xfId="4" applyFont="1" applyFill="1" applyBorder="1" applyAlignment="1">
      <alignment horizontal="left" vertical="center" wrapText="1"/>
    </xf>
    <xf numFmtId="0" fontId="38" fillId="15" borderId="27" xfId="4" applyFont="1" applyFill="1" applyBorder="1" applyAlignment="1">
      <alignment horizontal="left" vertical="center" wrapText="1"/>
    </xf>
    <xf numFmtId="0" fontId="29" fillId="15" borderId="26" xfId="4" applyFont="1" applyFill="1" applyBorder="1" applyAlignment="1">
      <alignment horizontal="left" vertical="center" wrapText="1"/>
    </xf>
    <xf numFmtId="0" fontId="29" fillId="15" borderId="25" xfId="4" applyFont="1" applyFill="1" applyBorder="1" applyAlignment="1">
      <alignment horizontal="left" vertical="center" wrapText="1"/>
    </xf>
    <xf numFmtId="0" fontId="29" fillId="15" borderId="27" xfId="4" applyFont="1" applyFill="1" applyBorder="1" applyAlignment="1">
      <alignment horizontal="left" vertical="center" wrapText="1"/>
    </xf>
    <xf numFmtId="0" fontId="27" fillId="0" borderId="29" xfId="4" applyFont="1" applyBorder="1" applyAlignment="1">
      <alignment horizontal="center"/>
    </xf>
    <xf numFmtId="0" fontId="45" fillId="15" borderId="35" xfId="4" applyFont="1" applyFill="1" applyBorder="1" applyAlignment="1">
      <alignment horizontal="justify" vertical="center" wrapText="1"/>
    </xf>
    <xf numFmtId="0" fontId="38" fillId="15" borderId="13" xfId="4" applyFont="1" applyFill="1" applyBorder="1" applyAlignment="1">
      <alignment horizontal="justify" vertical="center" wrapText="1"/>
    </xf>
    <xf numFmtId="0" fontId="38" fillId="15" borderId="36" xfId="4" applyFont="1" applyFill="1" applyBorder="1" applyAlignment="1">
      <alignment horizontal="justify" vertical="center" wrapText="1"/>
    </xf>
    <xf numFmtId="4" fontId="42" fillId="0" borderId="25" xfId="4" applyNumberFormat="1" applyFont="1" applyBorder="1" applyAlignment="1" applyProtection="1">
      <alignment horizontal="center"/>
      <protection locked="0"/>
    </xf>
    <xf numFmtId="4" fontId="42" fillId="0" borderId="34" xfId="4" applyNumberFormat="1" applyFont="1" applyBorder="1" applyAlignment="1" applyProtection="1">
      <alignment horizontal="center"/>
      <protection locked="0"/>
    </xf>
    <xf numFmtId="3" fontId="42" fillId="0" borderId="25" xfId="4" applyNumberFormat="1" applyFont="1" applyBorder="1" applyAlignment="1" applyProtection="1">
      <alignment horizontal="center"/>
      <protection locked="0"/>
    </xf>
    <xf numFmtId="3" fontId="42" fillId="0" borderId="34" xfId="4" applyNumberFormat="1" applyFont="1" applyBorder="1" applyAlignment="1" applyProtection="1">
      <alignment horizontal="center"/>
      <protection locked="0"/>
    </xf>
    <xf numFmtId="0" fontId="29" fillId="15" borderId="32" xfId="4" applyFont="1" applyFill="1" applyBorder="1" applyAlignment="1">
      <alignment horizontal="left" vertical="center" wrapText="1"/>
    </xf>
    <xf numFmtId="0" fontId="29" fillId="15" borderId="33" xfId="4" applyFont="1" applyFill="1" applyBorder="1" applyAlignment="1">
      <alignment horizontal="right" vertical="center" wrapText="1"/>
    </xf>
    <xf numFmtId="4" fontId="27" fillId="0" borderId="31" xfId="4" applyNumberFormat="1" applyFont="1" applyBorder="1" applyAlignment="1">
      <alignment horizontal="right"/>
    </xf>
    <xf numFmtId="0" fontId="45" fillId="15" borderId="67" xfId="4" applyFont="1" applyFill="1" applyBorder="1" applyAlignment="1">
      <alignment horizontal="justify" vertical="center" wrapText="1"/>
    </xf>
    <xf numFmtId="0" fontId="38" fillId="15" borderId="68" xfId="4" applyFont="1" applyFill="1" applyBorder="1" applyAlignment="1">
      <alignment horizontal="justify" vertical="center" wrapText="1"/>
    </xf>
    <xf numFmtId="0" fontId="38" fillId="15" borderId="69" xfId="4" applyFont="1" applyFill="1" applyBorder="1" applyAlignment="1">
      <alignment horizontal="justify" vertical="center" wrapText="1"/>
    </xf>
    <xf numFmtId="0" fontId="45" fillId="15" borderId="70" xfId="4" applyFont="1" applyFill="1" applyBorder="1" applyAlignment="1">
      <alignment horizontal="justify" vertical="center" wrapText="1"/>
    </xf>
    <xf numFmtId="0" fontId="38" fillId="15" borderId="20" xfId="4" applyFont="1" applyFill="1" applyBorder="1" applyAlignment="1">
      <alignment horizontal="justify" vertical="center" wrapText="1"/>
    </xf>
    <xf numFmtId="0" fontId="38" fillId="15" borderId="21" xfId="4" applyFont="1" applyFill="1" applyBorder="1" applyAlignment="1">
      <alignment horizontal="justify" vertical="center" wrapText="1"/>
    </xf>
    <xf numFmtId="0" fontId="29" fillId="16" borderId="70" xfId="4" applyFont="1" applyFill="1" applyBorder="1" applyAlignment="1">
      <alignment horizontal="center" vertical="center" wrapText="1"/>
    </xf>
    <xf numFmtId="0" fontId="29" fillId="16" borderId="71" xfId="4" applyFont="1" applyFill="1" applyBorder="1" applyAlignment="1">
      <alignment horizontal="center" vertical="center" wrapText="1"/>
    </xf>
    <xf numFmtId="0" fontId="38" fillId="15" borderId="72" xfId="4" applyFont="1" applyFill="1" applyBorder="1" applyAlignment="1">
      <alignment horizontal="left" vertical="center" wrapText="1"/>
    </xf>
    <xf numFmtId="0" fontId="33" fillId="15" borderId="73" xfId="4" applyFont="1" applyFill="1" applyBorder="1" applyAlignment="1">
      <alignment horizontal="left" vertical="center" wrapText="1"/>
    </xf>
    <xf numFmtId="0" fontId="36" fillId="15" borderId="74" xfId="4" applyFont="1" applyFill="1" applyBorder="1" applyAlignment="1">
      <alignment horizontal="left" vertical="center" wrapText="1"/>
    </xf>
    <xf numFmtId="0" fontId="36" fillId="15" borderId="35" xfId="4" applyFont="1" applyFill="1" applyBorder="1" applyAlignment="1">
      <alignment horizontal="center" wrapText="1"/>
    </xf>
    <xf numFmtId="0" fontId="36" fillId="15" borderId="36" xfId="4" applyFont="1" applyFill="1" applyBorder="1" applyAlignment="1">
      <alignment horizontal="center" wrapText="1"/>
    </xf>
    <xf numFmtId="0" fontId="34" fillId="15" borderId="35" xfId="4" applyFont="1" applyFill="1" applyBorder="1" applyAlignment="1">
      <alignment horizontal="center" wrapText="1"/>
    </xf>
    <xf numFmtId="0" fontId="34" fillId="15" borderId="13" xfId="4" applyFont="1" applyFill="1" applyBorder="1" applyAlignment="1">
      <alignment horizontal="center" wrapText="1"/>
    </xf>
    <xf numFmtId="0" fontId="34" fillId="15" borderId="70" xfId="4" applyFont="1" applyFill="1" applyBorder="1" applyAlignment="1">
      <alignment horizontal="center" wrapText="1"/>
    </xf>
    <xf numFmtId="0" fontId="34" fillId="15" borderId="20" xfId="4" applyFont="1" applyFill="1" applyBorder="1" applyAlignment="1">
      <alignment horizontal="center" wrapText="1"/>
    </xf>
    <xf numFmtId="0" fontId="34" fillId="15" borderId="36" xfId="4" applyFont="1" applyFill="1" applyBorder="1" applyAlignment="1">
      <alignment horizontal="center" wrapText="1"/>
    </xf>
    <xf numFmtId="0" fontId="34" fillId="15" borderId="21" xfId="4" applyFont="1" applyFill="1" applyBorder="1" applyAlignment="1">
      <alignment horizontal="center" wrapText="1"/>
    </xf>
  </cellXfs>
  <cellStyles count="5">
    <cellStyle name="Millares" xfId="1" builtinId="3"/>
    <cellStyle name="Normal" xfId="0" builtinId="0"/>
    <cellStyle name="Normal 2" xfId="2" xr:uid="{00000000-0005-0000-0000-000002000000}"/>
    <cellStyle name="Porcentaje" xfId="3" builtinId="5"/>
    <cellStyle name="Texto explicativo" xfId="4" builtinId="53"/>
  </cellStyles>
  <dxfs count="1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B3E6"/>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21</xdr:col>
      <xdr:colOff>66600</xdr:colOff>
      <xdr:row>27</xdr:row>
      <xdr:rowOff>228600</xdr:rowOff>
    </xdr:from>
    <xdr:to>
      <xdr:col>21</xdr:col>
      <xdr:colOff>66600</xdr:colOff>
      <xdr:row>27</xdr:row>
      <xdr:rowOff>437400</xdr:rowOff>
    </xdr:to>
    <xdr:sp macro="" textlink="">
      <xdr:nvSpPr>
        <xdr:cNvPr id="2" name="CustomShape 1">
          <a:extLst>
            <a:ext uri="{FF2B5EF4-FFF2-40B4-BE49-F238E27FC236}">
              <a16:creationId xmlns:a16="http://schemas.microsoft.com/office/drawing/2014/main" id="{718D9E10-AF9F-40D8-8DDA-D730FAD3CC59}"/>
            </a:ext>
          </a:extLst>
        </xdr:cNvPr>
        <xdr:cNvSpPr/>
      </xdr:nvSpPr>
      <xdr:spPr>
        <a:xfrm>
          <a:off x="5829225" y="7000875"/>
          <a:ext cx="84960" cy="208800"/>
        </a:xfrm>
        <a:prstGeom prst="rect">
          <a:avLst/>
        </a:prstGeom>
        <a:noFill/>
        <a:ln w="9360">
          <a:noFill/>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0</xdr:col>
      <xdr:colOff>0</xdr:colOff>
      <xdr:row>32</xdr:row>
      <xdr:rowOff>41590</xdr:rowOff>
    </xdr:to>
    <xdr:sp macro="" textlink="">
      <xdr:nvSpPr>
        <xdr:cNvPr id="3" name="CustomShape 1" hidden="1">
          <a:extLst>
            <a:ext uri="{FF2B5EF4-FFF2-40B4-BE49-F238E27FC236}">
              <a16:creationId xmlns:a16="http://schemas.microsoft.com/office/drawing/2014/main" id="{776D8909-5340-4ACA-BA94-80D70DB7759D}"/>
            </a:ext>
          </a:extLst>
        </xdr:cNvPr>
        <xdr:cNvSpPr/>
      </xdr:nvSpPr>
      <xdr:spPr>
        <a:xfrm>
          <a:off x="0" y="0"/>
          <a:ext cx="9280800" cy="90141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0</xdr:col>
      <xdr:colOff>0</xdr:colOff>
      <xdr:row>32</xdr:row>
      <xdr:rowOff>41590</xdr:rowOff>
    </xdr:to>
    <xdr:sp macro="" textlink="">
      <xdr:nvSpPr>
        <xdr:cNvPr id="4" name="CustomShape 1" hidden="1">
          <a:extLst>
            <a:ext uri="{FF2B5EF4-FFF2-40B4-BE49-F238E27FC236}">
              <a16:creationId xmlns:a16="http://schemas.microsoft.com/office/drawing/2014/main" id="{59C775C1-D5AD-4BF1-A304-2561B758F2CF}"/>
            </a:ext>
          </a:extLst>
        </xdr:cNvPr>
        <xdr:cNvSpPr/>
      </xdr:nvSpPr>
      <xdr:spPr>
        <a:xfrm>
          <a:off x="0" y="0"/>
          <a:ext cx="9280800" cy="90141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0</xdr:col>
      <xdr:colOff>0</xdr:colOff>
      <xdr:row>32</xdr:row>
      <xdr:rowOff>41590</xdr:rowOff>
    </xdr:to>
    <xdr:sp macro="" textlink="">
      <xdr:nvSpPr>
        <xdr:cNvPr id="5" name="CustomShape 1" hidden="1">
          <a:extLst>
            <a:ext uri="{FF2B5EF4-FFF2-40B4-BE49-F238E27FC236}">
              <a16:creationId xmlns:a16="http://schemas.microsoft.com/office/drawing/2014/main" id="{D58B6D8F-C16A-47A0-B864-AB41BC40F0D6}"/>
            </a:ext>
          </a:extLst>
        </xdr:cNvPr>
        <xdr:cNvSpPr/>
      </xdr:nvSpPr>
      <xdr:spPr>
        <a:xfrm>
          <a:off x="0" y="0"/>
          <a:ext cx="9280800" cy="90141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0</xdr:col>
      <xdr:colOff>0</xdr:colOff>
      <xdr:row>32</xdr:row>
      <xdr:rowOff>41590</xdr:rowOff>
    </xdr:to>
    <xdr:sp macro="" textlink="">
      <xdr:nvSpPr>
        <xdr:cNvPr id="6" name="CustomShape 1" hidden="1">
          <a:extLst>
            <a:ext uri="{FF2B5EF4-FFF2-40B4-BE49-F238E27FC236}">
              <a16:creationId xmlns:a16="http://schemas.microsoft.com/office/drawing/2014/main" id="{E515C985-95D7-4491-9EBA-0620101394A8}"/>
            </a:ext>
          </a:extLst>
        </xdr:cNvPr>
        <xdr:cNvSpPr/>
      </xdr:nvSpPr>
      <xdr:spPr>
        <a:xfrm>
          <a:off x="0" y="0"/>
          <a:ext cx="9280800" cy="90141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0</xdr:col>
      <xdr:colOff>0</xdr:colOff>
      <xdr:row>32</xdr:row>
      <xdr:rowOff>41590</xdr:rowOff>
    </xdr:to>
    <xdr:sp macro="" textlink="">
      <xdr:nvSpPr>
        <xdr:cNvPr id="7" name="CustomShape 1" hidden="1">
          <a:extLst>
            <a:ext uri="{FF2B5EF4-FFF2-40B4-BE49-F238E27FC236}">
              <a16:creationId xmlns:a16="http://schemas.microsoft.com/office/drawing/2014/main" id="{E1C4EF95-F768-4B67-A9D9-74522D0007E0}"/>
            </a:ext>
          </a:extLst>
        </xdr:cNvPr>
        <xdr:cNvSpPr/>
      </xdr:nvSpPr>
      <xdr:spPr>
        <a:xfrm>
          <a:off x="0" y="0"/>
          <a:ext cx="9280800" cy="90141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0</xdr:col>
      <xdr:colOff>0</xdr:colOff>
      <xdr:row>32</xdr:row>
      <xdr:rowOff>41590</xdr:rowOff>
    </xdr:to>
    <xdr:sp macro="" textlink="">
      <xdr:nvSpPr>
        <xdr:cNvPr id="8" name="CustomShape 1" hidden="1">
          <a:extLst>
            <a:ext uri="{FF2B5EF4-FFF2-40B4-BE49-F238E27FC236}">
              <a16:creationId xmlns:a16="http://schemas.microsoft.com/office/drawing/2014/main" id="{7698D0CD-D5C5-47F8-B926-9136FC84E7D8}"/>
            </a:ext>
          </a:extLst>
        </xdr:cNvPr>
        <xdr:cNvSpPr/>
      </xdr:nvSpPr>
      <xdr:spPr>
        <a:xfrm>
          <a:off x="0" y="0"/>
          <a:ext cx="9280800" cy="90141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0</xdr:col>
      <xdr:colOff>0</xdr:colOff>
      <xdr:row>32</xdr:row>
      <xdr:rowOff>41590</xdr:rowOff>
    </xdr:to>
    <xdr:sp macro="" textlink="">
      <xdr:nvSpPr>
        <xdr:cNvPr id="9" name="CustomShape 1" hidden="1">
          <a:extLst>
            <a:ext uri="{FF2B5EF4-FFF2-40B4-BE49-F238E27FC236}">
              <a16:creationId xmlns:a16="http://schemas.microsoft.com/office/drawing/2014/main" id="{5AA67E4E-5B19-47A5-B34D-289A1C713F8E}"/>
            </a:ext>
          </a:extLst>
        </xdr:cNvPr>
        <xdr:cNvSpPr/>
      </xdr:nvSpPr>
      <xdr:spPr>
        <a:xfrm>
          <a:off x="0" y="0"/>
          <a:ext cx="9280800" cy="90141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oneCellAnchor>
    <xdr:from>
      <xdr:col>21</xdr:col>
      <xdr:colOff>66600</xdr:colOff>
      <xdr:row>30</xdr:row>
      <xdr:rowOff>0</xdr:rowOff>
    </xdr:from>
    <xdr:ext cx="84960" cy="208800"/>
    <xdr:sp macro="" textlink="">
      <xdr:nvSpPr>
        <xdr:cNvPr id="10" name="CustomShape 1">
          <a:extLst>
            <a:ext uri="{FF2B5EF4-FFF2-40B4-BE49-F238E27FC236}">
              <a16:creationId xmlns:a16="http://schemas.microsoft.com/office/drawing/2014/main" id="{A287BE06-F0C0-484C-A73C-147CEC797987}"/>
            </a:ext>
          </a:extLst>
        </xdr:cNvPr>
        <xdr:cNvSpPr/>
      </xdr:nvSpPr>
      <xdr:spPr>
        <a:xfrm>
          <a:off x="5829225" y="8820150"/>
          <a:ext cx="84960" cy="208800"/>
        </a:xfrm>
        <a:prstGeom prst="rect">
          <a:avLst/>
        </a:prstGeom>
        <a:noFill/>
        <a:ln w="9360">
          <a:noFill/>
        </a:ln>
      </xdr:spPr>
      <xdr:style>
        <a:lnRef idx="0">
          <a:scrgbClr r="0" g="0" b="0"/>
        </a:lnRef>
        <a:fillRef idx="0">
          <a:scrgbClr r="0" g="0" b="0"/>
        </a:fillRef>
        <a:effectRef idx="0">
          <a:scrgbClr r="0" g="0" b="0"/>
        </a:effectRef>
        <a:fontRef idx="minor"/>
      </xdr:style>
      <xdr:txBody>
        <a:bodyPr/>
        <a:lstStyle/>
        <a:p>
          <a:endParaRPr lang="es-EC"/>
        </a:p>
      </xdr:txBody>
    </xdr:sp>
    <xdr:clientData/>
  </xdr:oneCellAnchor>
  <xdr:twoCellAnchor editAs="oneCell">
    <xdr:from>
      <xdr:col>3</xdr:col>
      <xdr:colOff>100853</xdr:colOff>
      <xdr:row>1</xdr:row>
      <xdr:rowOff>123265</xdr:rowOff>
    </xdr:from>
    <xdr:to>
      <xdr:col>3</xdr:col>
      <xdr:colOff>100853</xdr:colOff>
      <xdr:row>4</xdr:row>
      <xdr:rowOff>145266</xdr:rowOff>
    </xdr:to>
    <xdr:pic>
      <xdr:nvPicPr>
        <xdr:cNvPr id="11" name="Imagen 10" descr="Un dibujo animado con letras&#10;&#10;Descripción generada automáticamente con confianza baja">
          <a:extLst>
            <a:ext uri="{FF2B5EF4-FFF2-40B4-BE49-F238E27FC236}">
              <a16:creationId xmlns:a16="http://schemas.microsoft.com/office/drawing/2014/main" id="{97E0318A-6238-4138-B61D-745F80F890C2}"/>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38123" y1="16162" x2="38123" y2="16162"/>
                      <a14:foregroundMark x1="79765" y1="14141" x2="79765" y2="14141"/>
                      <a14:foregroundMark x1="89150" y1="27778" x2="89150" y2="27778"/>
                    </a14:backgroundRemoval>
                  </a14:imgEffect>
                </a14:imgLayer>
              </a14:imgProps>
            </a:ext>
            <a:ext uri="{28A0092B-C50C-407E-A947-70E740481C1C}">
              <a14:useLocalDpi xmlns:a14="http://schemas.microsoft.com/office/drawing/2010/main" val="0"/>
            </a:ext>
          </a:extLst>
        </a:blip>
        <a:stretch>
          <a:fillRect/>
        </a:stretch>
      </xdr:blipFill>
      <xdr:spPr>
        <a:xfrm>
          <a:off x="710453" y="285190"/>
          <a:ext cx="881642" cy="50777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09"/>
  <sheetViews>
    <sheetView tabSelected="1" topLeftCell="A22" zoomScaleNormal="100" workbookViewId="0">
      <selection activeCell="E96" sqref="E96"/>
    </sheetView>
  </sheetViews>
  <sheetFormatPr baseColWidth="10" defaultColWidth="0" defaultRowHeight="12.75" customHeight="1" zeroHeight="1"/>
  <cols>
    <col min="1" max="1" width="2.7109375" style="1" customWidth="1"/>
    <col min="2" max="3" width="20.7109375" style="1" customWidth="1"/>
    <col min="4" max="4" width="24.140625" style="1" customWidth="1"/>
    <col min="5" max="6" width="27.5703125" style="1" customWidth="1"/>
    <col min="7" max="7" width="20.7109375" style="1" customWidth="1"/>
    <col min="8" max="8" width="2.7109375" style="1" customWidth="1"/>
    <col min="9" max="16384" width="0" style="1" hidden="1"/>
  </cols>
  <sheetData>
    <row r="1" spans="1:15" ht="12.75" customHeight="1"/>
    <row r="2" spans="1:15" ht="12.75" customHeight="1">
      <c r="B2" s="49" t="s">
        <v>0</v>
      </c>
    </row>
    <row r="3" spans="1:15" ht="12.75" customHeight="1">
      <c r="B3" s="49" t="s">
        <v>1</v>
      </c>
      <c r="C3" s="50"/>
    </row>
    <row r="4" spans="1:15" ht="12.75" customHeight="1">
      <c r="B4" s="49" t="s">
        <v>2</v>
      </c>
      <c r="C4" s="1" t="s">
        <v>3</v>
      </c>
    </row>
    <row r="5" spans="1:15" ht="18" customHeight="1">
      <c r="A5" s="54"/>
      <c r="B5" s="54"/>
      <c r="C5" s="54"/>
      <c r="D5" s="54"/>
      <c r="E5" s="54"/>
      <c r="F5" s="54"/>
      <c r="G5" s="54"/>
      <c r="H5" s="54"/>
    </row>
    <row r="6" spans="1:15" ht="33.75" customHeight="1">
      <c r="A6" s="54"/>
      <c r="B6" s="143" t="s">
        <v>4</v>
      </c>
      <c r="C6" s="143"/>
      <c r="D6" s="143"/>
      <c r="E6" s="143"/>
      <c r="F6" s="143"/>
      <c r="G6" s="143"/>
      <c r="H6" s="54"/>
    </row>
    <row r="7" spans="1:15" ht="18" customHeight="1">
      <c r="A7" s="54"/>
      <c r="B7" s="54"/>
      <c r="C7" s="54"/>
      <c r="D7" s="54"/>
      <c r="E7" s="54"/>
      <c r="F7" s="54"/>
      <c r="G7" s="54"/>
      <c r="H7" s="54"/>
    </row>
    <row r="8" spans="1:15" ht="35.1" customHeight="1">
      <c r="A8" s="54"/>
      <c r="B8" s="3" t="s">
        <v>5</v>
      </c>
      <c r="C8" s="144" t="s">
        <v>130</v>
      </c>
      <c r="D8" s="145"/>
      <c r="E8" s="93" t="s">
        <v>131</v>
      </c>
      <c r="F8" s="144" t="s">
        <v>132</v>
      </c>
      <c r="G8" s="145"/>
      <c r="H8" s="57"/>
      <c r="I8" s="92"/>
    </row>
    <row r="9" spans="1:15" s="6" customFormat="1" ht="18" customHeight="1">
      <c r="A9" s="55"/>
      <c r="B9" s="4" t="s">
        <v>6</v>
      </c>
      <c r="C9" s="5" t="s">
        <v>7</v>
      </c>
      <c r="D9" s="51" t="s">
        <v>8</v>
      </c>
      <c r="E9" s="5" t="s">
        <v>7</v>
      </c>
      <c r="F9" s="5" t="s">
        <v>7</v>
      </c>
      <c r="G9" s="51" t="s">
        <v>8</v>
      </c>
      <c r="H9" s="57"/>
      <c r="O9" s="7"/>
    </row>
    <row r="10" spans="1:15" ht="18" customHeight="1">
      <c r="A10" s="54"/>
      <c r="B10" s="8" t="s">
        <v>9</v>
      </c>
      <c r="C10" s="48">
        <v>0</v>
      </c>
      <c r="D10" s="52">
        <f>C10*0.0945</f>
        <v>0</v>
      </c>
      <c r="E10" s="48">
        <v>0</v>
      </c>
      <c r="F10" s="48">
        <v>0</v>
      </c>
      <c r="G10" s="52">
        <f t="shared" ref="G10:G21" si="0">F10*0.0945</f>
        <v>0</v>
      </c>
      <c r="H10" s="58"/>
    </row>
    <row r="11" spans="1:15" ht="18" customHeight="1">
      <c r="A11" s="54"/>
      <c r="B11" s="9" t="s">
        <v>10</v>
      </c>
      <c r="C11" s="48">
        <v>0</v>
      </c>
      <c r="D11" s="52">
        <f t="shared" ref="D11:D20" si="1">C11*0.0945</f>
        <v>0</v>
      </c>
      <c r="E11" s="48">
        <v>0</v>
      </c>
      <c r="F11" s="48">
        <v>0</v>
      </c>
      <c r="G11" s="52">
        <f t="shared" si="0"/>
        <v>0</v>
      </c>
      <c r="H11" s="58"/>
    </row>
    <row r="12" spans="1:15" ht="18" customHeight="1">
      <c r="A12" s="54"/>
      <c r="B12" s="9" t="s">
        <v>11</v>
      </c>
      <c r="C12" s="48">
        <v>0</v>
      </c>
      <c r="D12" s="52">
        <f t="shared" si="1"/>
        <v>0</v>
      </c>
      <c r="E12" s="48">
        <v>0</v>
      </c>
      <c r="F12" s="48">
        <v>0</v>
      </c>
      <c r="G12" s="52">
        <f t="shared" si="0"/>
        <v>0</v>
      </c>
      <c r="H12" s="58"/>
    </row>
    <row r="13" spans="1:15" ht="18" customHeight="1">
      <c r="A13" s="54"/>
      <c r="B13" s="9" t="s">
        <v>12</v>
      </c>
      <c r="C13" s="48">
        <v>0</v>
      </c>
      <c r="D13" s="52">
        <f t="shared" si="1"/>
        <v>0</v>
      </c>
      <c r="E13" s="48">
        <v>0</v>
      </c>
      <c r="F13" s="48">
        <v>0</v>
      </c>
      <c r="G13" s="52">
        <f t="shared" si="0"/>
        <v>0</v>
      </c>
      <c r="H13" s="58"/>
    </row>
    <row r="14" spans="1:15" ht="18" customHeight="1">
      <c r="A14" s="54"/>
      <c r="B14" s="9" t="s">
        <v>13</v>
      </c>
      <c r="C14" s="48">
        <v>0</v>
      </c>
      <c r="D14" s="52">
        <f t="shared" si="1"/>
        <v>0</v>
      </c>
      <c r="E14" s="48">
        <v>0</v>
      </c>
      <c r="F14" s="48">
        <v>0</v>
      </c>
      <c r="G14" s="52">
        <f t="shared" si="0"/>
        <v>0</v>
      </c>
      <c r="H14" s="58"/>
    </row>
    <row r="15" spans="1:15" ht="18" customHeight="1">
      <c r="A15" s="54"/>
      <c r="B15" s="9" t="s">
        <v>14</v>
      </c>
      <c r="C15" s="48">
        <v>0</v>
      </c>
      <c r="D15" s="52">
        <f t="shared" si="1"/>
        <v>0</v>
      </c>
      <c r="E15" s="48">
        <v>0</v>
      </c>
      <c r="F15" s="48">
        <v>0</v>
      </c>
      <c r="G15" s="52">
        <f t="shared" si="0"/>
        <v>0</v>
      </c>
      <c r="H15" s="58"/>
    </row>
    <row r="16" spans="1:15" ht="18" customHeight="1">
      <c r="A16" s="54"/>
      <c r="B16" s="9" t="s">
        <v>15</v>
      </c>
      <c r="C16" s="48">
        <v>0</v>
      </c>
      <c r="D16" s="52">
        <f t="shared" si="1"/>
        <v>0</v>
      </c>
      <c r="E16" s="48">
        <v>0</v>
      </c>
      <c r="F16" s="48">
        <v>0</v>
      </c>
      <c r="G16" s="52">
        <f t="shared" si="0"/>
        <v>0</v>
      </c>
      <c r="H16" s="58"/>
    </row>
    <row r="17" spans="1:8" ht="18" customHeight="1">
      <c r="A17" s="54"/>
      <c r="B17" s="9" t="s">
        <v>16</v>
      </c>
      <c r="C17" s="48">
        <v>0</v>
      </c>
      <c r="D17" s="52">
        <f t="shared" si="1"/>
        <v>0</v>
      </c>
      <c r="E17" s="48">
        <v>0</v>
      </c>
      <c r="F17" s="48">
        <v>0</v>
      </c>
      <c r="G17" s="52">
        <f t="shared" si="0"/>
        <v>0</v>
      </c>
      <c r="H17" s="58"/>
    </row>
    <row r="18" spans="1:8" ht="18" customHeight="1">
      <c r="A18" s="54"/>
      <c r="B18" s="9" t="s">
        <v>17</v>
      </c>
      <c r="C18" s="48">
        <v>0</v>
      </c>
      <c r="D18" s="52">
        <f t="shared" si="1"/>
        <v>0</v>
      </c>
      <c r="E18" s="48">
        <v>0</v>
      </c>
      <c r="F18" s="48">
        <v>0</v>
      </c>
      <c r="G18" s="52">
        <f t="shared" si="0"/>
        <v>0</v>
      </c>
      <c r="H18" s="58"/>
    </row>
    <row r="19" spans="1:8" ht="18" customHeight="1">
      <c r="A19" s="54"/>
      <c r="B19" s="9" t="s">
        <v>18</v>
      </c>
      <c r="C19" s="48">
        <v>0</v>
      </c>
      <c r="D19" s="52">
        <f t="shared" si="1"/>
        <v>0</v>
      </c>
      <c r="E19" s="48">
        <v>0</v>
      </c>
      <c r="F19" s="48">
        <v>0</v>
      </c>
      <c r="G19" s="52">
        <f t="shared" si="0"/>
        <v>0</v>
      </c>
      <c r="H19" s="58"/>
    </row>
    <row r="20" spans="1:8" ht="18" customHeight="1">
      <c r="A20" s="54"/>
      <c r="B20" s="9" t="s">
        <v>19</v>
      </c>
      <c r="C20" s="48">
        <v>0</v>
      </c>
      <c r="D20" s="52">
        <f t="shared" si="1"/>
        <v>0</v>
      </c>
      <c r="E20" s="48">
        <v>0</v>
      </c>
      <c r="F20" s="48">
        <v>0</v>
      </c>
      <c r="G20" s="52">
        <f t="shared" si="0"/>
        <v>0</v>
      </c>
      <c r="H20" s="58"/>
    </row>
    <row r="21" spans="1:8" ht="18" customHeight="1">
      <c r="A21" s="54"/>
      <c r="B21" s="10" t="s">
        <v>20</v>
      </c>
      <c r="C21" s="48">
        <v>0</v>
      </c>
      <c r="D21" s="52">
        <v>0</v>
      </c>
      <c r="E21" s="48">
        <v>0</v>
      </c>
      <c r="F21" s="48">
        <v>0</v>
      </c>
      <c r="G21" s="52">
        <f t="shared" si="0"/>
        <v>0</v>
      </c>
      <c r="H21" s="58"/>
    </row>
    <row r="22" spans="1:8" ht="39.950000000000003" customHeight="1">
      <c r="A22" s="54"/>
      <c r="B22" s="11" t="s">
        <v>21</v>
      </c>
      <c r="C22" s="12">
        <f>SUM(C10:C21)</f>
        <v>0</v>
      </c>
      <c r="D22" s="53">
        <f>SUM(D10:D21)</f>
        <v>0</v>
      </c>
      <c r="E22" s="12">
        <f>SUM(E10:E21)</f>
        <v>0</v>
      </c>
      <c r="F22" s="12">
        <f>SUM(F10:F21)</f>
        <v>0</v>
      </c>
      <c r="G22" s="53">
        <f>SUM(G10:G21)</f>
        <v>0</v>
      </c>
      <c r="H22" s="59"/>
    </row>
    <row r="23" spans="1:8" ht="11.25" customHeight="1">
      <c r="A23" s="54"/>
      <c r="B23" s="54"/>
      <c r="C23" s="61"/>
      <c r="D23" s="56"/>
      <c r="E23" s="56"/>
      <c r="F23" s="56"/>
      <c r="G23" s="56"/>
      <c r="H23" s="56"/>
    </row>
    <row r="24" spans="1:8" ht="11.25" customHeight="1">
      <c r="A24" s="54"/>
      <c r="B24" s="54"/>
      <c r="C24" s="61"/>
      <c r="D24" s="56"/>
      <c r="E24" s="56"/>
      <c r="F24" s="56"/>
      <c r="G24" s="56"/>
      <c r="H24" s="56"/>
    </row>
    <row r="25" spans="1:8" ht="35.1" customHeight="1">
      <c r="A25" s="54"/>
      <c r="B25" s="146" t="s">
        <v>22</v>
      </c>
      <c r="C25" s="146"/>
      <c r="D25" s="146"/>
      <c r="E25" s="146"/>
      <c r="F25" s="54"/>
      <c r="G25" s="54"/>
      <c r="H25" s="56"/>
    </row>
    <row r="26" spans="1:8" ht="8.1" customHeight="1">
      <c r="A26" s="54"/>
      <c r="B26" s="63"/>
      <c r="C26" s="64"/>
      <c r="D26" s="64"/>
      <c r="E26" s="65"/>
      <c r="F26" s="67"/>
      <c r="G26" s="54"/>
      <c r="H26" s="56"/>
    </row>
    <row r="27" spans="1:8" ht="18" customHeight="1">
      <c r="A27" s="54"/>
      <c r="B27" s="142" t="s">
        <v>23</v>
      </c>
      <c r="C27" s="142"/>
      <c r="D27" s="142"/>
      <c r="E27" s="142"/>
      <c r="F27" s="60"/>
      <c r="G27" s="60"/>
      <c r="H27" s="54"/>
    </row>
    <row r="28" spans="1:8" ht="18" customHeight="1">
      <c r="A28" s="54"/>
      <c r="B28" s="140" t="s">
        <v>24</v>
      </c>
      <c r="C28" s="140"/>
      <c r="D28" s="140"/>
      <c r="E28" s="13">
        <v>0</v>
      </c>
      <c r="F28" s="60"/>
      <c r="G28" s="60"/>
      <c r="H28" s="54"/>
    </row>
    <row r="29" spans="1:8" ht="18" customHeight="1">
      <c r="A29" s="54"/>
      <c r="B29" s="140" t="s">
        <v>25</v>
      </c>
      <c r="C29" s="140"/>
      <c r="D29" s="140"/>
      <c r="E29" s="13">
        <v>0</v>
      </c>
      <c r="F29" s="60"/>
      <c r="G29" s="60"/>
      <c r="H29" s="54"/>
    </row>
    <row r="30" spans="1:8" ht="18" customHeight="1">
      <c r="A30" s="54"/>
      <c r="B30" s="140" t="s">
        <v>26</v>
      </c>
      <c r="C30" s="140"/>
      <c r="D30" s="140"/>
      <c r="E30" s="13">
        <v>0</v>
      </c>
      <c r="F30" s="60"/>
      <c r="G30" s="60"/>
      <c r="H30" s="54"/>
    </row>
    <row r="31" spans="1:8" ht="18" customHeight="1">
      <c r="A31" s="54"/>
      <c r="B31" s="140" t="s">
        <v>27</v>
      </c>
      <c r="C31" s="140"/>
      <c r="D31" s="140"/>
      <c r="E31" s="13">
        <v>0</v>
      </c>
      <c r="F31" s="60"/>
      <c r="G31" s="60"/>
      <c r="H31" s="54"/>
    </row>
    <row r="32" spans="1:8" ht="18" customHeight="1">
      <c r="A32" s="54"/>
      <c r="B32" s="140" t="s">
        <v>28</v>
      </c>
      <c r="C32" s="140"/>
      <c r="D32" s="140"/>
      <c r="E32" s="13">
        <v>0</v>
      </c>
      <c r="F32" s="60"/>
      <c r="G32" s="60"/>
      <c r="H32" s="54"/>
    </row>
    <row r="33" spans="1:8" ht="18" customHeight="1">
      <c r="A33" s="54"/>
      <c r="B33" s="140" t="s">
        <v>167</v>
      </c>
      <c r="C33" s="140"/>
      <c r="D33" s="140"/>
      <c r="E33" s="13">
        <v>0</v>
      </c>
      <c r="F33" s="60"/>
      <c r="G33" s="60"/>
      <c r="H33" s="54"/>
    </row>
    <row r="34" spans="1:8" ht="18" customHeight="1">
      <c r="A34" s="56"/>
      <c r="B34" s="140" t="s">
        <v>29</v>
      </c>
      <c r="C34" s="140"/>
      <c r="D34" s="140"/>
      <c r="E34" s="13">
        <v>0</v>
      </c>
      <c r="F34" s="60"/>
      <c r="G34" s="60"/>
      <c r="H34" s="54"/>
    </row>
    <row r="35" spans="1:8" ht="18" customHeight="1">
      <c r="A35" s="56"/>
      <c r="B35" s="140" t="s">
        <v>174</v>
      </c>
      <c r="C35" s="140"/>
      <c r="D35" s="140"/>
      <c r="E35" s="13">
        <v>0</v>
      </c>
      <c r="F35" s="60"/>
      <c r="G35" s="60"/>
      <c r="H35" s="54"/>
    </row>
    <row r="36" spans="1:8" ht="18" customHeight="1">
      <c r="A36" s="54"/>
      <c r="B36" s="141" t="s">
        <v>30</v>
      </c>
      <c r="C36" s="141"/>
      <c r="D36" s="141"/>
      <c r="E36" s="14">
        <f>IF(SUM(E28:E34)&lt;((IF(E114=C97,(D97*D157),IF(E114=C98,(D98*D157),IF(E114=C99,(D99*D157),IF(E114=C100,(D100*D157),IF(E114=C101,(D101*D157),IF(E114=C102,(D102*D157),IF(E114=C103,(D103*D157))))))))+0.01)),SUM(E28:E34),"ERROR")</f>
        <v>0</v>
      </c>
      <c r="F36" s="60"/>
      <c r="G36" s="60"/>
      <c r="H36" s="54"/>
    </row>
    <row r="37" spans="1:8" ht="8.1" customHeight="1">
      <c r="A37" s="54"/>
      <c r="B37" s="63"/>
      <c r="C37" s="64"/>
      <c r="D37" s="64"/>
      <c r="E37" s="65"/>
      <c r="F37" s="60"/>
      <c r="G37" s="60"/>
      <c r="H37" s="56"/>
    </row>
    <row r="38" spans="1:8" ht="18" customHeight="1">
      <c r="A38" s="54"/>
      <c r="B38" s="142" t="s">
        <v>31</v>
      </c>
      <c r="C38" s="142"/>
      <c r="D38" s="142"/>
      <c r="E38" s="142"/>
      <c r="F38" s="60"/>
      <c r="G38" s="60"/>
      <c r="H38" s="54"/>
    </row>
    <row r="39" spans="1:8" ht="18" customHeight="1">
      <c r="A39" s="54"/>
      <c r="B39" s="140" t="s">
        <v>32</v>
      </c>
      <c r="C39" s="140"/>
      <c r="D39" s="140"/>
      <c r="E39" s="13">
        <v>0</v>
      </c>
      <c r="F39" s="60"/>
      <c r="G39" s="60"/>
      <c r="H39" s="54"/>
    </row>
    <row r="40" spans="1:8" ht="18" customHeight="1">
      <c r="A40" s="54"/>
      <c r="B40" s="140" t="s">
        <v>33</v>
      </c>
      <c r="C40" s="140"/>
      <c r="D40" s="140"/>
      <c r="E40" s="13">
        <v>0</v>
      </c>
      <c r="F40" s="60"/>
      <c r="G40" s="60"/>
      <c r="H40" s="54"/>
    </row>
    <row r="41" spans="1:8" ht="18" customHeight="1">
      <c r="A41" s="54"/>
      <c r="B41" s="140" t="s">
        <v>34</v>
      </c>
      <c r="C41" s="140"/>
      <c r="D41" s="140"/>
      <c r="E41" s="13">
        <v>0</v>
      </c>
      <c r="F41" s="60"/>
      <c r="G41" s="60"/>
      <c r="H41" s="54"/>
    </row>
    <row r="42" spans="1:8" ht="18" customHeight="1">
      <c r="A42" s="54"/>
      <c r="B42" s="140" t="s">
        <v>35</v>
      </c>
      <c r="C42" s="140"/>
      <c r="D42" s="140"/>
      <c r="E42" s="13">
        <v>0</v>
      </c>
      <c r="F42" s="60"/>
      <c r="G42" s="60"/>
      <c r="H42" s="54"/>
    </row>
    <row r="43" spans="1:8" ht="18" customHeight="1">
      <c r="A43" s="54"/>
      <c r="B43" s="140" t="s">
        <v>36</v>
      </c>
      <c r="C43" s="140"/>
      <c r="D43" s="140"/>
      <c r="E43" s="13">
        <v>0</v>
      </c>
      <c r="F43" s="60"/>
      <c r="G43" s="60"/>
      <c r="H43" s="54"/>
    </row>
    <row r="44" spans="1:8" ht="18" customHeight="1">
      <c r="A44" s="54"/>
      <c r="B44" s="140" t="s">
        <v>37</v>
      </c>
      <c r="C44" s="140"/>
      <c r="D44" s="140"/>
      <c r="E44" s="13">
        <v>0</v>
      </c>
      <c r="F44" s="60"/>
      <c r="G44" s="60"/>
      <c r="H44" s="54"/>
    </row>
    <row r="45" spans="1:8" ht="18" customHeight="1">
      <c r="A45" s="54"/>
      <c r="B45" s="140" t="s">
        <v>38</v>
      </c>
      <c r="C45" s="140"/>
      <c r="D45" s="140"/>
      <c r="E45" s="13">
        <v>0</v>
      </c>
      <c r="F45" s="60"/>
      <c r="G45" s="60"/>
      <c r="H45" s="54"/>
    </row>
    <row r="46" spans="1:8" ht="18" customHeight="1">
      <c r="A46" s="54"/>
      <c r="B46" s="140" t="s">
        <v>39</v>
      </c>
      <c r="C46" s="140"/>
      <c r="D46" s="140"/>
      <c r="E46" s="13">
        <v>0</v>
      </c>
      <c r="F46" s="60"/>
      <c r="G46" s="60"/>
      <c r="H46" s="54"/>
    </row>
    <row r="47" spans="1:8" ht="18" customHeight="1">
      <c r="A47" s="54"/>
      <c r="B47" s="140" t="s">
        <v>40</v>
      </c>
      <c r="C47" s="140"/>
      <c r="D47" s="140"/>
      <c r="E47" s="13">
        <v>0</v>
      </c>
      <c r="F47" s="60"/>
      <c r="G47" s="60"/>
      <c r="H47" s="54"/>
    </row>
    <row r="48" spans="1:8" ht="18" customHeight="1">
      <c r="A48" s="54"/>
      <c r="B48" s="140" t="s">
        <v>41</v>
      </c>
      <c r="C48" s="140"/>
      <c r="D48" s="140"/>
      <c r="E48" s="13">
        <v>0</v>
      </c>
      <c r="F48" s="60"/>
      <c r="G48" s="60"/>
      <c r="H48" s="54"/>
    </row>
    <row r="49" spans="1:8" ht="18" customHeight="1">
      <c r="A49" s="54"/>
      <c r="B49" s="140" t="s">
        <v>42</v>
      </c>
      <c r="C49" s="140"/>
      <c r="D49" s="140"/>
      <c r="E49" s="13">
        <v>0</v>
      </c>
      <c r="F49" s="60"/>
      <c r="G49" s="60"/>
      <c r="H49" s="54"/>
    </row>
    <row r="50" spans="1:8" ht="18" customHeight="1">
      <c r="A50" s="54"/>
      <c r="B50" s="140" t="s">
        <v>43</v>
      </c>
      <c r="C50" s="140"/>
      <c r="D50" s="140"/>
      <c r="E50" s="13">
        <v>0</v>
      </c>
      <c r="F50" s="60"/>
      <c r="G50" s="60"/>
      <c r="H50" s="54"/>
    </row>
    <row r="51" spans="1:8" ht="18" customHeight="1">
      <c r="A51" s="54"/>
      <c r="B51" s="140" t="s">
        <v>44</v>
      </c>
      <c r="C51" s="140"/>
      <c r="D51" s="140"/>
      <c r="E51" s="13">
        <v>0</v>
      </c>
      <c r="F51" s="60"/>
      <c r="G51" s="60"/>
      <c r="H51" s="54"/>
    </row>
    <row r="52" spans="1:8" ht="18" customHeight="1">
      <c r="A52" s="54"/>
      <c r="B52" s="140" t="s">
        <v>169</v>
      </c>
      <c r="C52" s="140"/>
      <c r="D52" s="140"/>
      <c r="E52" s="13">
        <v>0</v>
      </c>
      <c r="F52" s="60"/>
      <c r="G52" s="60"/>
      <c r="H52" s="54"/>
    </row>
    <row r="53" spans="1:8" ht="18" customHeight="1">
      <c r="A53" s="54"/>
      <c r="B53" s="140" t="s">
        <v>45</v>
      </c>
      <c r="C53" s="140"/>
      <c r="D53" s="140"/>
      <c r="E53" s="13">
        <v>0</v>
      </c>
      <c r="F53" s="60"/>
      <c r="G53" s="60"/>
      <c r="H53" s="54"/>
    </row>
    <row r="54" spans="1:8" ht="18" customHeight="1">
      <c r="A54" s="54"/>
      <c r="B54" s="141" t="s">
        <v>46</v>
      </c>
      <c r="C54" s="141"/>
      <c r="D54" s="141"/>
      <c r="E54" s="14">
        <f>IF(SUM(E39:E53)&lt;((IF(E114=C97,(D97*D157),IF(E114=C98,(D98*D157),IF(E114=C99,(D99*D157),IF(E114=C100,(D100*D157),IF(E114=C101,(D101*D157),IF(E114=C102,(D102*D157),IF(E114=C103,(D103*D157))))))))+0.01)),SUM(E39:E53),"ERROR")</f>
        <v>0</v>
      </c>
      <c r="F54" s="60"/>
      <c r="G54" s="60"/>
      <c r="H54" s="54"/>
    </row>
    <row r="55" spans="1:8" ht="8.1" customHeight="1">
      <c r="A55" s="54"/>
      <c r="B55" s="63"/>
      <c r="C55" s="64"/>
      <c r="D55" s="64"/>
      <c r="E55" s="65"/>
      <c r="F55" s="54"/>
      <c r="G55" s="54"/>
      <c r="H55" s="56"/>
    </row>
    <row r="56" spans="1:8" ht="18" customHeight="1">
      <c r="A56" s="54"/>
      <c r="B56" s="142" t="s">
        <v>47</v>
      </c>
      <c r="C56" s="142"/>
      <c r="D56" s="142"/>
      <c r="E56" s="142"/>
      <c r="F56" s="60"/>
      <c r="G56" s="60"/>
      <c r="H56" s="60"/>
    </row>
    <row r="57" spans="1:8" ht="18" customHeight="1">
      <c r="A57" s="54"/>
      <c r="B57" s="140" t="s">
        <v>48</v>
      </c>
      <c r="C57" s="140"/>
      <c r="D57" s="140"/>
      <c r="E57" s="13">
        <v>0</v>
      </c>
      <c r="F57" s="60"/>
      <c r="G57" s="60"/>
      <c r="H57" s="60"/>
    </row>
    <row r="58" spans="1:8" ht="18" customHeight="1">
      <c r="A58" s="54"/>
      <c r="B58" s="140" t="s">
        <v>49</v>
      </c>
      <c r="C58" s="140"/>
      <c r="D58" s="140"/>
      <c r="E58" s="13">
        <v>0</v>
      </c>
      <c r="F58" s="60"/>
      <c r="G58" s="60"/>
      <c r="H58" s="60"/>
    </row>
    <row r="59" spans="1:8" ht="18" customHeight="1">
      <c r="A59" s="54"/>
      <c r="B59" s="140" t="s">
        <v>50</v>
      </c>
      <c r="C59" s="140"/>
      <c r="D59" s="140"/>
      <c r="E59" s="13">
        <v>0</v>
      </c>
      <c r="F59" s="60"/>
      <c r="G59" s="60"/>
      <c r="H59" s="60"/>
    </row>
    <row r="60" spans="1:8" ht="18" customHeight="1">
      <c r="A60" s="54"/>
      <c r="B60" s="140" t="s">
        <v>51</v>
      </c>
      <c r="C60" s="140"/>
      <c r="D60" s="140"/>
      <c r="E60" s="13">
        <v>0</v>
      </c>
      <c r="F60" s="60"/>
      <c r="G60" s="60"/>
      <c r="H60" s="60"/>
    </row>
    <row r="61" spans="1:8" ht="18" customHeight="1">
      <c r="A61" s="54"/>
      <c r="B61" s="140" t="s">
        <v>168</v>
      </c>
      <c r="C61" s="140"/>
      <c r="D61" s="140"/>
      <c r="E61" s="13">
        <v>0</v>
      </c>
      <c r="F61" s="60"/>
      <c r="G61" s="60"/>
      <c r="H61" s="60"/>
    </row>
    <row r="62" spans="1:8" ht="18" customHeight="1">
      <c r="A62" s="54"/>
      <c r="B62" s="140" t="s">
        <v>52</v>
      </c>
      <c r="C62" s="140"/>
      <c r="D62" s="140"/>
      <c r="E62" s="13">
        <v>0</v>
      </c>
      <c r="F62" s="60"/>
      <c r="G62" s="60"/>
      <c r="H62" s="60"/>
    </row>
    <row r="63" spans="1:8" ht="18" customHeight="1">
      <c r="A63" s="54"/>
      <c r="B63" s="140" t="s">
        <v>171</v>
      </c>
      <c r="C63" s="140"/>
      <c r="D63" s="140"/>
      <c r="E63" s="13">
        <v>0</v>
      </c>
      <c r="F63" s="60"/>
      <c r="G63" s="60"/>
      <c r="H63" s="60"/>
    </row>
    <row r="64" spans="1:8" ht="18" customHeight="1">
      <c r="A64" s="54"/>
      <c r="B64" s="141" t="s">
        <v>53</v>
      </c>
      <c r="C64" s="141"/>
      <c r="D64" s="141"/>
      <c r="E64" s="14">
        <f>IF(SUM(E57:E63)&lt;((IF(E114=C97,(D97*D157),IF(E114=C98,(D98*D157),IF(E114=C99,(D99*D157),IF(E114=C100,(D100*D157),IF(E114=C101,(D101*D157),IF(E114=C102,(D102*D157),IF(E114=C103,(D103*D157))))))))+0.01)),SUM(E57:E62),"ERROR")</f>
        <v>0</v>
      </c>
      <c r="F64" s="60"/>
      <c r="G64" s="60"/>
      <c r="H64" s="60"/>
    </row>
    <row r="65" spans="1:8" ht="8.1" customHeight="1">
      <c r="A65" s="54"/>
      <c r="B65" s="63"/>
      <c r="C65" s="64"/>
      <c r="D65" s="64"/>
      <c r="E65" s="65"/>
      <c r="F65" s="54"/>
      <c r="G65" s="54"/>
      <c r="H65" s="56"/>
    </row>
    <row r="66" spans="1:8" ht="18" customHeight="1">
      <c r="A66" s="54"/>
      <c r="B66" s="142" t="s">
        <v>54</v>
      </c>
      <c r="C66" s="142"/>
      <c r="D66" s="142"/>
      <c r="E66" s="142"/>
      <c r="F66" s="54"/>
      <c r="G66" s="54"/>
      <c r="H66" s="54"/>
    </row>
    <row r="67" spans="1:8" ht="18" customHeight="1">
      <c r="A67" s="54"/>
      <c r="B67" s="140" t="s">
        <v>55</v>
      </c>
      <c r="C67" s="140"/>
      <c r="D67" s="140"/>
      <c r="E67" s="13">
        <v>0</v>
      </c>
      <c r="F67" s="54"/>
      <c r="G67" s="54"/>
      <c r="H67" s="54"/>
    </row>
    <row r="68" spans="1:8" ht="18" customHeight="1">
      <c r="A68" s="54"/>
      <c r="B68" s="140" t="s">
        <v>56</v>
      </c>
      <c r="C68" s="140"/>
      <c r="D68" s="140"/>
      <c r="E68" s="13">
        <v>0</v>
      </c>
      <c r="F68" s="54"/>
      <c r="G68" s="54"/>
      <c r="H68" s="54"/>
    </row>
    <row r="69" spans="1:8" ht="18" customHeight="1">
      <c r="A69" s="54"/>
      <c r="B69" s="140" t="s">
        <v>170</v>
      </c>
      <c r="C69" s="140"/>
      <c r="D69" s="140"/>
      <c r="E69" s="13">
        <v>0</v>
      </c>
      <c r="F69" s="54"/>
      <c r="G69" s="54"/>
      <c r="H69" s="54"/>
    </row>
    <row r="70" spans="1:8" ht="18" customHeight="1">
      <c r="A70" s="54"/>
      <c r="B70" s="140" t="s">
        <v>57</v>
      </c>
      <c r="C70" s="140"/>
      <c r="D70" s="140"/>
      <c r="E70" s="13">
        <v>0</v>
      </c>
      <c r="F70" s="54"/>
      <c r="G70" s="54"/>
      <c r="H70" s="54"/>
    </row>
    <row r="71" spans="1:8" ht="18" customHeight="1">
      <c r="A71" s="54"/>
      <c r="B71" s="140" t="s">
        <v>172</v>
      </c>
      <c r="C71" s="140"/>
      <c r="D71" s="140"/>
      <c r="E71" s="13">
        <v>0</v>
      </c>
      <c r="F71" s="54"/>
      <c r="G71" s="54"/>
      <c r="H71" s="54"/>
    </row>
    <row r="72" spans="1:8" ht="18" customHeight="1">
      <c r="A72" s="54"/>
      <c r="B72" s="141" t="s">
        <v>58</v>
      </c>
      <c r="C72" s="141"/>
      <c r="D72" s="141"/>
      <c r="E72" s="14">
        <f>IF(SUM(E67:E70)&lt;((IF(E114=C97,(D97*D157),IF(E114=C98,(D98*D157),IF(E114=C99,(D99*D157),IF(E114=C100,(D100*D157),IF(E114=C101,(D101*D157),IF(E114&gt;=C102,(D102*D157),IF(E114&gt;=C103,(D103*D157))))))))+0.01)),SUM(E67:E70),"ERROR")</f>
        <v>0</v>
      </c>
      <c r="F72" s="54"/>
      <c r="G72" s="54"/>
      <c r="H72" s="54"/>
    </row>
    <row r="73" spans="1:8" ht="8.1" customHeight="1">
      <c r="A73" s="54"/>
      <c r="B73" s="63"/>
      <c r="C73" s="64"/>
      <c r="D73" s="64"/>
      <c r="E73" s="65"/>
      <c r="F73" s="54"/>
      <c r="G73" s="54"/>
      <c r="H73" s="56"/>
    </row>
    <row r="74" spans="1:8" ht="18" customHeight="1">
      <c r="A74" s="54"/>
      <c r="B74" s="142" t="s">
        <v>59</v>
      </c>
      <c r="C74" s="142"/>
      <c r="D74" s="142"/>
      <c r="E74" s="142"/>
      <c r="F74" s="54"/>
      <c r="G74" s="54"/>
      <c r="H74" s="54"/>
    </row>
    <row r="75" spans="1:8" ht="18" customHeight="1">
      <c r="A75" s="54"/>
      <c r="B75" s="140" t="s">
        <v>60</v>
      </c>
      <c r="C75" s="140"/>
      <c r="D75" s="140"/>
      <c r="E75" s="13">
        <v>0</v>
      </c>
      <c r="F75" s="54"/>
      <c r="G75" s="54"/>
      <c r="H75" s="54"/>
    </row>
    <row r="76" spans="1:8" ht="18" customHeight="1">
      <c r="A76" s="54"/>
      <c r="B76" s="140" t="s">
        <v>170</v>
      </c>
      <c r="C76" s="140"/>
      <c r="D76" s="140"/>
      <c r="E76" s="13">
        <v>0</v>
      </c>
      <c r="F76" s="54"/>
      <c r="G76" s="54"/>
      <c r="H76" s="54"/>
    </row>
    <row r="77" spans="1:8" ht="18" customHeight="1">
      <c r="A77" s="54"/>
      <c r="B77" s="141" t="s">
        <v>61</v>
      </c>
      <c r="C77" s="141"/>
      <c r="D77" s="141"/>
      <c r="E77" s="14">
        <f>IF(SUM(E75:E76)&lt;((IF(E114=C97,(D97*D157),IF(E114=C98,(D98*D157),IF(E114=C99,(D99*D157),IF(E114=C100,(D100*D157),IF(E114=C101,(D101*D157),IF(E114=C102,(D102*D157),IF(E114=C103,(D103*D157))))))))+0.01)),SUM(E75),"ERROR")</f>
        <v>0</v>
      </c>
      <c r="F77" s="54"/>
      <c r="G77" s="54"/>
      <c r="H77" s="54"/>
    </row>
    <row r="78" spans="1:8" ht="8.1" customHeight="1">
      <c r="A78" s="54"/>
      <c r="B78" s="63"/>
      <c r="C78" s="64"/>
      <c r="D78" s="64"/>
      <c r="E78" s="65"/>
      <c r="F78" s="54"/>
      <c r="G78" s="54"/>
      <c r="H78" s="56"/>
    </row>
    <row r="79" spans="1:8" ht="8.1" customHeight="1">
      <c r="A79" s="54"/>
      <c r="B79" s="63"/>
      <c r="C79" s="64"/>
      <c r="D79" s="64"/>
      <c r="E79" s="65"/>
      <c r="F79" s="54"/>
      <c r="G79" s="54"/>
      <c r="H79" s="56"/>
    </row>
    <row r="80" spans="1:8" ht="18" customHeight="1">
      <c r="A80" s="54"/>
      <c r="B80" s="142" t="s">
        <v>62</v>
      </c>
      <c r="C80" s="142"/>
      <c r="D80" s="142"/>
      <c r="E80" s="142"/>
      <c r="F80" s="54"/>
      <c r="G80" s="54"/>
      <c r="H80" s="54"/>
    </row>
    <row r="81" spans="1:8" ht="18" customHeight="1">
      <c r="A81" s="54"/>
      <c r="B81" s="140" t="s">
        <v>63</v>
      </c>
      <c r="C81" s="140"/>
      <c r="D81" s="140"/>
      <c r="E81" s="13">
        <v>0</v>
      </c>
      <c r="F81" s="54"/>
      <c r="G81" s="54"/>
      <c r="H81" s="54"/>
    </row>
    <row r="82" spans="1:8" ht="18" customHeight="1">
      <c r="A82" s="54"/>
      <c r="B82" s="140" t="s">
        <v>64</v>
      </c>
      <c r="C82" s="140"/>
      <c r="D82" s="140"/>
      <c r="E82" s="13">
        <v>0</v>
      </c>
      <c r="F82" s="54"/>
      <c r="G82" s="54"/>
      <c r="H82" s="54"/>
    </row>
    <row r="83" spans="1:8" ht="18" customHeight="1">
      <c r="A83" s="54"/>
      <c r="B83" s="140" t="s">
        <v>65</v>
      </c>
      <c r="C83" s="140"/>
      <c r="D83" s="140"/>
      <c r="E83" s="13">
        <v>0</v>
      </c>
      <c r="F83" s="54"/>
      <c r="G83" s="54"/>
      <c r="H83" s="54"/>
    </row>
    <row r="84" spans="1:8" ht="18" customHeight="1">
      <c r="A84" s="54"/>
      <c r="B84" s="140" t="s">
        <v>66</v>
      </c>
      <c r="C84" s="140"/>
      <c r="D84" s="140"/>
      <c r="E84" s="13">
        <v>0</v>
      </c>
      <c r="F84" s="54"/>
      <c r="G84" s="54"/>
      <c r="H84" s="54"/>
    </row>
    <row r="85" spans="1:8" ht="18" customHeight="1">
      <c r="A85" s="54"/>
      <c r="B85" s="140" t="s">
        <v>67</v>
      </c>
      <c r="C85" s="140"/>
      <c r="D85" s="140"/>
      <c r="E85" s="13">
        <v>0</v>
      </c>
      <c r="F85" s="54"/>
      <c r="G85" s="54"/>
      <c r="H85" s="54"/>
    </row>
    <row r="86" spans="1:8" ht="18" customHeight="1">
      <c r="A86" s="54"/>
      <c r="B86" s="140" t="s">
        <v>68</v>
      </c>
      <c r="C86" s="140"/>
      <c r="D86" s="140"/>
      <c r="E86" s="13">
        <v>0</v>
      </c>
      <c r="F86" s="54"/>
      <c r="G86" s="54"/>
      <c r="H86" s="54"/>
    </row>
    <row r="87" spans="1:8" ht="18" customHeight="1">
      <c r="A87" s="54"/>
      <c r="B87" s="140" t="s">
        <v>173</v>
      </c>
      <c r="C87" s="140"/>
      <c r="D87" s="140"/>
      <c r="E87" s="13">
        <v>0</v>
      </c>
      <c r="F87" s="54"/>
      <c r="G87" s="54"/>
      <c r="H87" s="54"/>
    </row>
    <row r="88" spans="1:8" ht="18" customHeight="1">
      <c r="A88" s="54"/>
      <c r="B88" s="141" t="s">
        <v>69</v>
      </c>
      <c r="C88" s="141"/>
      <c r="D88" s="141"/>
      <c r="E88" s="14">
        <f>IF(SUM(E81:E86)&lt;((IF(E114=C97,(D97*D157),IF(E114=C98,(D98*D157),IF(E114=C99,(D99*D157),IF(E114=C100,(D100*D157),IF(E114=C101,(D101*D157),IF(E114=C102,(D102*D157),IF(E114=C103,(D103*D157))))))))+0.01)),SUM(E81:E86),"ERROR")</f>
        <v>0</v>
      </c>
      <c r="F88" s="54"/>
      <c r="G88" s="54"/>
      <c r="H88" s="54"/>
    </row>
    <row r="89" spans="1:8" ht="8.1" customHeight="1">
      <c r="A89" s="54"/>
      <c r="B89" s="63"/>
      <c r="C89" s="64"/>
      <c r="D89" s="64"/>
      <c r="E89" s="65"/>
      <c r="F89" s="54"/>
      <c r="G89" s="54"/>
      <c r="H89" s="56"/>
    </row>
    <row r="90" spans="1:8" ht="8.1" customHeight="1">
      <c r="A90" s="54"/>
      <c r="B90" s="63"/>
      <c r="C90" s="64"/>
      <c r="D90" s="64"/>
      <c r="E90" s="65"/>
      <c r="F90" s="54"/>
      <c r="G90" s="54"/>
      <c r="H90" s="56"/>
    </row>
    <row r="91" spans="1:8" ht="18" customHeight="1">
      <c r="A91" s="54"/>
      <c r="B91" s="162" t="s">
        <v>70</v>
      </c>
      <c r="C91" s="162"/>
      <c r="D91" s="162"/>
      <c r="E91" s="15">
        <f>IF((+E36+E54+E64+E72+E77+E88)&lt;((IF(E114=C97,(D97*D157),IF(E114=C98,(D98*D157),IF(E114=C99,(D99*D157),IF(E114=C100,(D100*D157),IF(E114=C101,(D101*D157),IF(E114=C102,(D102*D157),IF(E114=C103,(D103*D157)))))))))+0.01),(+E36+E54+E64+E72+E77+E88),"ERROR")</f>
        <v>0</v>
      </c>
      <c r="F91" s="54"/>
      <c r="G91" s="54"/>
      <c r="H91" s="54"/>
    </row>
    <row r="92" spans="1:8" ht="8.1" customHeight="1">
      <c r="A92" s="54"/>
      <c r="B92" s="66"/>
      <c r="C92" s="67"/>
      <c r="D92" s="67"/>
      <c r="E92" s="90"/>
      <c r="F92" s="54"/>
      <c r="G92" s="54"/>
      <c r="H92" s="56"/>
    </row>
    <row r="93" spans="1:8" ht="8.1" customHeight="1">
      <c r="A93" s="54"/>
      <c r="B93" s="66"/>
      <c r="C93" s="67"/>
      <c r="D93" s="67"/>
      <c r="E93" s="68"/>
      <c r="F93" s="54"/>
      <c r="G93" s="54"/>
      <c r="H93" s="56"/>
    </row>
    <row r="94" spans="1:8" ht="34.5" customHeight="1">
      <c r="A94" s="54"/>
      <c r="B94" s="160" t="s">
        <v>145</v>
      </c>
      <c r="C94" s="160"/>
      <c r="D94" s="160"/>
      <c r="E94" s="161"/>
      <c r="F94" s="54"/>
      <c r="G94" s="54"/>
      <c r="H94" s="54"/>
    </row>
    <row r="95" spans="1:8" ht="8.1" customHeight="1">
      <c r="A95" s="54"/>
      <c r="B95" s="66"/>
      <c r="C95" s="89"/>
      <c r="D95" s="89"/>
      <c r="E95" s="90"/>
      <c r="F95" s="54"/>
      <c r="G95" s="54"/>
      <c r="H95" s="56"/>
    </row>
    <row r="96" spans="1:8" ht="37.5" customHeight="1">
      <c r="A96" s="54"/>
      <c r="B96" s="100"/>
      <c r="C96" s="36" t="s">
        <v>139</v>
      </c>
      <c r="D96" s="99" t="s">
        <v>140</v>
      </c>
      <c r="E96" s="101"/>
      <c r="F96" s="54"/>
      <c r="G96" s="54"/>
      <c r="H96" s="54"/>
    </row>
    <row r="97" spans="1:8" ht="18" customHeight="1">
      <c r="A97" s="54"/>
      <c r="B97" s="100"/>
      <c r="C97" s="102">
        <v>0</v>
      </c>
      <c r="D97" s="104">
        <v>7</v>
      </c>
      <c r="E97" s="101"/>
      <c r="F97" s="54"/>
      <c r="G97" s="54"/>
      <c r="H97" s="54"/>
    </row>
    <row r="98" spans="1:8" ht="18" customHeight="1">
      <c r="A98" s="54"/>
      <c r="B98" s="100"/>
      <c r="C98" s="102">
        <v>1</v>
      </c>
      <c r="D98" s="104">
        <v>9</v>
      </c>
      <c r="E98" s="101"/>
      <c r="F98" s="54"/>
      <c r="G98" s="54"/>
      <c r="H98" s="54"/>
    </row>
    <row r="99" spans="1:8" ht="18" customHeight="1">
      <c r="A99" s="54"/>
      <c r="B99" s="100"/>
      <c r="C99" s="102">
        <v>2</v>
      </c>
      <c r="D99" s="104">
        <v>11</v>
      </c>
      <c r="E99" s="101"/>
      <c r="F99" s="54"/>
      <c r="G99" s="54"/>
      <c r="H99" s="54"/>
    </row>
    <row r="100" spans="1:8" ht="18" customHeight="1">
      <c r="A100" s="54"/>
      <c r="B100" s="100"/>
      <c r="C100" s="102">
        <v>3</v>
      </c>
      <c r="D100" s="104">
        <v>14</v>
      </c>
      <c r="E100" s="101"/>
      <c r="F100" s="54"/>
      <c r="G100" s="54"/>
      <c r="H100" s="54"/>
    </row>
    <row r="101" spans="1:8" ht="18" customHeight="1">
      <c r="A101" s="54"/>
      <c r="B101" s="100"/>
      <c r="C101" s="102">
        <v>4</v>
      </c>
      <c r="D101" s="104">
        <v>17</v>
      </c>
      <c r="E101" s="101"/>
      <c r="F101" s="54"/>
      <c r="G101" s="54"/>
      <c r="H101" s="54"/>
    </row>
    <row r="102" spans="1:8" ht="18" customHeight="1">
      <c r="A102" s="54"/>
      <c r="B102" s="100"/>
      <c r="C102" s="102">
        <v>5</v>
      </c>
      <c r="D102" s="104">
        <v>20</v>
      </c>
      <c r="E102" s="101"/>
      <c r="F102" s="54"/>
      <c r="G102" s="54"/>
      <c r="H102" s="54"/>
    </row>
    <row r="103" spans="1:8" ht="18" customHeight="1">
      <c r="A103" s="54"/>
      <c r="B103" s="100"/>
      <c r="C103" s="102" t="s">
        <v>146</v>
      </c>
      <c r="D103" s="104">
        <v>100</v>
      </c>
      <c r="E103" s="106"/>
      <c r="F103" s="54"/>
      <c r="G103" s="54"/>
      <c r="H103" s="54"/>
    </row>
    <row r="104" spans="1:8" ht="8.1" customHeight="1">
      <c r="A104" s="54"/>
      <c r="B104" s="95"/>
      <c r="C104" s="89"/>
      <c r="D104" s="89"/>
      <c r="E104" s="90"/>
      <c r="F104" s="54"/>
      <c r="G104" s="54"/>
      <c r="H104" s="56"/>
    </row>
    <row r="105" spans="1:8" ht="8.1" customHeight="1">
      <c r="A105" s="54"/>
      <c r="B105" s="95"/>
      <c r="C105" s="89"/>
      <c r="D105" s="89"/>
      <c r="E105" s="90"/>
      <c r="F105" s="54"/>
      <c r="G105" s="54"/>
      <c r="H105" s="56"/>
    </row>
    <row r="106" spans="1:8" ht="18" customHeight="1">
      <c r="A106" s="54"/>
      <c r="B106" s="157" t="s">
        <v>138</v>
      </c>
      <c r="C106" s="158"/>
      <c r="D106" s="158"/>
      <c r="E106" s="159"/>
      <c r="F106" s="54"/>
      <c r="G106" s="54"/>
      <c r="H106" s="54"/>
    </row>
    <row r="107" spans="1:8" ht="18" customHeight="1">
      <c r="A107" s="54"/>
      <c r="B107" s="27" t="s">
        <v>141</v>
      </c>
      <c r="C107" s="27"/>
      <c r="D107" s="27"/>
      <c r="E107" s="105">
        <f>+E91</f>
        <v>0</v>
      </c>
      <c r="F107" s="54"/>
      <c r="G107" s="54"/>
      <c r="H107" s="54"/>
    </row>
    <row r="108" spans="1:8" ht="18" customHeight="1">
      <c r="A108" s="54"/>
      <c r="B108" s="27" t="s">
        <v>142</v>
      </c>
      <c r="C108" s="27"/>
      <c r="D108" s="27"/>
      <c r="E108" s="27">
        <f>IF(E114=C97,(D97*D157),IF(E114=C98,(D98*D157),IF(E114=C99,(D99*D157),IF(E114=C100,(D100*D157),IF(E114=C101,(D101*D157),IF(E114=C102,(D102*D157),IF(E114=C103,(D103*D157))))))))</f>
        <v>5752.5999999999995</v>
      </c>
      <c r="F108" s="54"/>
      <c r="G108" s="54"/>
      <c r="H108" s="54"/>
    </row>
    <row r="109" spans="1:8" ht="18" customHeight="1">
      <c r="A109" s="54"/>
      <c r="B109" s="156" t="s">
        <v>133</v>
      </c>
      <c r="C109" s="156"/>
      <c r="D109" s="156"/>
      <c r="E109" s="16">
        <f>IF(E955&lt;E108,E107,E108)</f>
        <v>0</v>
      </c>
      <c r="F109" s="54"/>
      <c r="G109" s="54"/>
      <c r="H109" s="54"/>
    </row>
    <row r="110" spans="1:8" ht="8.1" customHeight="1">
      <c r="A110" s="54"/>
      <c r="B110" s="63"/>
      <c r="C110" s="64"/>
      <c r="D110" s="64"/>
      <c r="E110" s="65"/>
      <c r="F110" s="54"/>
      <c r="G110" s="54"/>
      <c r="H110" s="56"/>
    </row>
    <row r="111" spans="1:8" ht="8.1" customHeight="1">
      <c r="A111" s="54"/>
      <c r="B111" s="94"/>
      <c r="C111" s="89"/>
      <c r="D111" s="89"/>
      <c r="E111" s="90"/>
      <c r="F111" s="54"/>
      <c r="G111" s="54"/>
      <c r="H111" s="56"/>
    </row>
    <row r="112" spans="1:8" ht="8.1" customHeight="1">
      <c r="A112" s="54"/>
      <c r="B112" s="95"/>
      <c r="C112" s="89"/>
      <c r="D112" s="89"/>
      <c r="E112" s="90"/>
      <c r="F112" s="54"/>
      <c r="G112" s="54"/>
      <c r="H112" s="56"/>
    </row>
    <row r="113" spans="1:8" ht="18" customHeight="1">
      <c r="A113" s="54"/>
      <c r="B113" s="157" t="s">
        <v>134</v>
      </c>
      <c r="C113" s="158"/>
      <c r="D113" s="158"/>
      <c r="E113" s="159"/>
      <c r="F113" s="54"/>
      <c r="G113" s="54"/>
      <c r="H113" s="54"/>
    </row>
    <row r="114" spans="1:8" ht="18" customHeight="1">
      <c r="A114" s="54"/>
      <c r="B114" s="27" t="s">
        <v>144</v>
      </c>
      <c r="C114" s="27"/>
      <c r="D114" s="27">
        <f>IF(E114=C97,D97,IF(E114=C98,D98,IF(E114=C99,D99,IF(E114=C100,D100,IF(E114=C101,D101,IF(E114=C102,D102,IF(E114&gt;=C103,D103)))))))</f>
        <v>7</v>
      </c>
      <c r="E114" s="27">
        <v>0</v>
      </c>
      <c r="F114" s="54"/>
      <c r="G114" s="54"/>
      <c r="H114" s="54"/>
    </row>
    <row r="115" spans="1:8" ht="18" customHeight="1">
      <c r="A115" s="54"/>
      <c r="B115" s="27" t="s">
        <v>143</v>
      </c>
      <c r="C115" s="27"/>
      <c r="D115" s="27"/>
      <c r="E115" s="103">
        <v>0.18</v>
      </c>
      <c r="F115" s="54"/>
      <c r="G115" s="54"/>
      <c r="H115" s="54"/>
    </row>
    <row r="116" spans="1:8" ht="18" customHeight="1">
      <c r="A116" s="54"/>
      <c r="B116" s="156" t="s">
        <v>135</v>
      </c>
      <c r="C116" s="156"/>
      <c r="D116" s="156"/>
      <c r="E116" s="16">
        <f>+E109*E115</f>
        <v>0</v>
      </c>
      <c r="F116" s="54"/>
      <c r="G116" s="54"/>
      <c r="H116" s="54"/>
    </row>
    <row r="117" spans="1:8" ht="8.1" customHeight="1">
      <c r="A117" s="54"/>
      <c r="B117" s="63"/>
      <c r="C117" s="64"/>
      <c r="D117" s="64"/>
      <c r="E117" s="65"/>
      <c r="F117" s="54"/>
      <c r="G117" s="54"/>
      <c r="H117" s="56"/>
    </row>
    <row r="118" spans="1:8" ht="18" customHeight="1">
      <c r="A118" s="54"/>
      <c r="B118" s="54"/>
      <c r="C118" s="54"/>
      <c r="D118" s="54"/>
      <c r="E118" s="54"/>
      <c r="F118" s="54"/>
      <c r="G118" s="54"/>
      <c r="H118" s="54"/>
    </row>
    <row r="119" spans="1:8" ht="18" customHeight="1">
      <c r="A119" s="54"/>
      <c r="B119" s="54"/>
      <c r="C119" s="54"/>
      <c r="D119" s="54"/>
      <c r="E119" s="54"/>
      <c r="F119" s="54"/>
      <c r="G119" s="54"/>
      <c r="H119" s="54"/>
    </row>
    <row r="120" spans="1:8" ht="18" customHeight="1">
      <c r="A120" s="54"/>
      <c r="B120" s="54"/>
      <c r="C120" s="54"/>
      <c r="D120" s="54"/>
      <c r="E120" s="54"/>
      <c r="F120" s="54"/>
      <c r="G120" s="54"/>
      <c r="H120" s="54"/>
    </row>
    <row r="121" spans="1:8" ht="18" customHeight="1">
      <c r="A121" s="54"/>
      <c r="B121" s="54"/>
      <c r="C121" s="54"/>
      <c r="D121" s="54"/>
      <c r="E121" s="54"/>
      <c r="F121" s="54"/>
      <c r="G121" s="54"/>
      <c r="H121" s="54"/>
    </row>
    <row r="122" spans="1:8" ht="18" customHeight="1">
      <c r="A122" s="54"/>
      <c r="B122" s="54"/>
      <c r="C122" s="54"/>
      <c r="D122" s="54"/>
      <c r="E122" s="54"/>
      <c r="F122" s="54"/>
      <c r="G122" s="54"/>
      <c r="H122" s="54"/>
    </row>
    <row r="123" spans="1:8" ht="39.950000000000003" customHeight="1">
      <c r="A123" s="54"/>
      <c r="B123" s="148" t="s">
        <v>71</v>
      </c>
      <c r="C123" s="148"/>
      <c r="D123" s="148"/>
      <c r="E123" s="54"/>
      <c r="F123" s="54"/>
      <c r="G123" s="54"/>
      <c r="H123" s="54"/>
    </row>
    <row r="124" spans="1:8" ht="34.5" customHeight="1">
      <c r="A124" s="54"/>
      <c r="B124" s="17" t="s">
        <v>72</v>
      </c>
      <c r="C124" s="18">
        <f>C22+F22</f>
        <v>0</v>
      </c>
      <c r="D124" s="19" t="s">
        <v>73</v>
      </c>
      <c r="E124" s="54"/>
      <c r="F124" s="54"/>
      <c r="G124" s="54"/>
      <c r="H124" s="54"/>
    </row>
    <row r="125" spans="1:8" ht="34.5" customHeight="1">
      <c r="A125" s="54"/>
      <c r="B125" s="20" t="s">
        <v>8</v>
      </c>
      <c r="C125" s="21">
        <f>D22+G22</f>
        <v>0</v>
      </c>
      <c r="D125" s="22" t="s">
        <v>74</v>
      </c>
      <c r="E125" s="54"/>
      <c r="F125" s="54"/>
      <c r="G125" s="54"/>
      <c r="H125" s="54"/>
    </row>
    <row r="126" spans="1:8" ht="34.5" customHeight="1">
      <c r="A126" s="54"/>
      <c r="B126" s="23" t="s">
        <v>75</v>
      </c>
      <c r="C126" s="24">
        <f>C124-C125</f>
        <v>0</v>
      </c>
      <c r="D126" s="25" t="s">
        <v>76</v>
      </c>
      <c r="E126" s="54"/>
      <c r="F126" s="54"/>
      <c r="G126" s="54"/>
      <c r="H126" s="54"/>
    </row>
    <row r="127" spans="1:8" ht="34.5" customHeight="1">
      <c r="A127" s="54"/>
      <c r="B127" s="26" t="s">
        <v>77</v>
      </c>
      <c r="C127" s="27">
        <f>IF(D127&lt;B136,E135,IF(D127&lt;B137,E136,IF(D127&lt;B138,E137,IF(D127&lt;B139,E138,IF(D127&lt;=C139,E139)))))</f>
        <v>0</v>
      </c>
      <c r="D127" s="82">
        <v>0.2</v>
      </c>
      <c r="E127" s="83" t="s">
        <v>125</v>
      </c>
      <c r="F127" s="54"/>
      <c r="G127" s="54"/>
      <c r="H127" s="54"/>
    </row>
    <row r="128" spans="1:8" ht="33" customHeight="1">
      <c r="A128" s="54"/>
      <c r="B128" s="26" t="s">
        <v>78</v>
      </c>
      <c r="C128" s="27">
        <f>IF(D128&gt;=65,(C162*1),0)</f>
        <v>0</v>
      </c>
      <c r="D128" s="71">
        <v>20</v>
      </c>
      <c r="E128" s="71" t="s">
        <v>126</v>
      </c>
      <c r="F128" s="54"/>
      <c r="G128" s="54"/>
      <c r="H128" s="54"/>
    </row>
    <row r="129" spans="1:9" ht="33" customHeight="1">
      <c r="A129" s="54"/>
      <c r="B129" s="26" t="s">
        <v>137</v>
      </c>
      <c r="C129" s="27">
        <f>IF(C127&gt;C128,C127,C128)</f>
        <v>0</v>
      </c>
      <c r="D129" s="71"/>
      <c r="E129" s="98"/>
      <c r="F129" s="54"/>
      <c r="G129" s="54"/>
      <c r="H129" s="54"/>
    </row>
    <row r="130" spans="1:9" ht="33" customHeight="1">
      <c r="A130" s="54"/>
      <c r="B130" s="23" t="s">
        <v>79</v>
      </c>
      <c r="C130" s="28">
        <f>+C126-C129</f>
        <v>0</v>
      </c>
      <c r="D130" s="25" t="s">
        <v>124</v>
      </c>
      <c r="E130" s="54"/>
      <c r="F130" s="54"/>
      <c r="G130" s="54"/>
      <c r="H130" s="54"/>
    </row>
    <row r="131" spans="1:9" ht="18" customHeight="1">
      <c r="A131" s="54"/>
      <c r="B131" s="54"/>
      <c r="C131" s="54"/>
      <c r="D131" s="54"/>
      <c r="E131" s="54"/>
      <c r="F131" s="54"/>
      <c r="G131" s="54"/>
      <c r="H131" s="54"/>
    </row>
    <row r="132" spans="1:9" ht="18" customHeight="1">
      <c r="A132" s="54"/>
      <c r="B132" s="54"/>
      <c r="C132" s="54"/>
      <c r="D132" s="54"/>
      <c r="E132" s="54"/>
      <c r="F132" s="54"/>
      <c r="G132" s="54"/>
      <c r="H132" s="54"/>
    </row>
    <row r="133" spans="1:9" ht="18" customHeight="1">
      <c r="A133" s="54"/>
      <c r="B133" s="152" t="s">
        <v>80</v>
      </c>
      <c r="C133" s="152"/>
      <c r="D133" s="152"/>
      <c r="E133" s="152"/>
      <c r="F133" s="54"/>
      <c r="G133" s="54"/>
      <c r="H133" s="54"/>
    </row>
    <row r="134" spans="1:9" s="75" customFormat="1" ht="18" customHeight="1">
      <c r="A134" s="73"/>
      <c r="B134" s="74" t="s">
        <v>81</v>
      </c>
      <c r="C134" s="74" t="s">
        <v>82</v>
      </c>
      <c r="D134" s="74" t="s">
        <v>83</v>
      </c>
      <c r="E134" s="74" t="s">
        <v>84</v>
      </c>
      <c r="F134" s="54"/>
      <c r="G134" s="54"/>
      <c r="H134" s="73"/>
    </row>
    <row r="135" spans="1:9" ht="18" customHeight="1">
      <c r="A135" s="54"/>
      <c r="B135" s="77">
        <v>0</v>
      </c>
      <c r="C135" s="78">
        <v>0.28999999999999998</v>
      </c>
      <c r="D135" s="78">
        <v>0</v>
      </c>
      <c r="E135" s="72">
        <f>+E136*D135</f>
        <v>0</v>
      </c>
      <c r="F135" s="54"/>
      <c r="G135" s="54"/>
      <c r="H135" s="54"/>
      <c r="I135" s="54"/>
    </row>
    <row r="136" spans="1:9" ht="18" customHeight="1">
      <c r="A136" s="54"/>
      <c r="B136" s="79">
        <v>0.3</v>
      </c>
      <c r="C136" s="79">
        <v>0.49</v>
      </c>
      <c r="D136" s="79">
        <v>0.6</v>
      </c>
      <c r="E136" s="76">
        <f>+E139*D136</f>
        <v>14649.6</v>
      </c>
      <c r="F136" s="54"/>
      <c r="G136" s="54"/>
      <c r="H136" s="54"/>
      <c r="I136" s="54"/>
    </row>
    <row r="137" spans="1:9" ht="18" customHeight="1">
      <c r="A137" s="54"/>
      <c r="B137" s="80">
        <v>0.5</v>
      </c>
      <c r="C137" s="80">
        <v>0.74</v>
      </c>
      <c r="D137" s="80">
        <v>0.7</v>
      </c>
      <c r="E137" s="69">
        <f>+E139*D137</f>
        <v>17091.2</v>
      </c>
      <c r="F137" s="54"/>
      <c r="G137" s="54"/>
      <c r="H137" s="54"/>
      <c r="I137" s="54"/>
    </row>
    <row r="138" spans="1:9" ht="18" customHeight="1">
      <c r="A138" s="54"/>
      <c r="B138" s="81">
        <v>0.75</v>
      </c>
      <c r="C138" s="81">
        <v>0.84</v>
      </c>
      <c r="D138" s="81">
        <v>0.8</v>
      </c>
      <c r="E138" s="70">
        <f>+E139*D138</f>
        <v>19532.8</v>
      </c>
      <c r="F138" s="54"/>
      <c r="G138" s="54"/>
      <c r="H138" s="54"/>
      <c r="I138" s="54"/>
    </row>
    <row r="139" spans="1:9" ht="18" customHeight="1">
      <c r="A139" s="54"/>
      <c r="B139" s="81">
        <v>0.85</v>
      </c>
      <c r="C139" s="81">
        <v>1</v>
      </c>
      <c r="D139" s="81">
        <v>1</v>
      </c>
      <c r="E139" s="27">
        <f>+C162*2</f>
        <v>24416</v>
      </c>
      <c r="F139" s="54"/>
      <c r="G139" s="54"/>
      <c r="H139" s="54"/>
      <c r="I139" s="54"/>
    </row>
    <row r="140" spans="1:9" ht="18" customHeight="1">
      <c r="A140" s="54"/>
      <c r="B140" s="54"/>
      <c r="C140" s="54"/>
      <c r="D140" s="54"/>
      <c r="E140" s="54"/>
      <c r="F140" s="54"/>
      <c r="G140" s="54"/>
      <c r="H140" s="54"/>
    </row>
    <row r="141" spans="1:9" ht="18" customHeight="1">
      <c r="A141" s="54"/>
      <c r="B141" s="54"/>
      <c r="C141" s="54"/>
      <c r="D141" s="54"/>
      <c r="E141" s="62"/>
      <c r="F141" s="54"/>
      <c r="G141" s="54"/>
      <c r="H141" s="54"/>
    </row>
    <row r="142" spans="1:9" ht="18" customHeight="1">
      <c r="A142" s="54"/>
      <c r="B142" s="54"/>
      <c r="C142" s="54"/>
      <c r="D142" s="54"/>
      <c r="E142" s="54"/>
      <c r="F142" s="54"/>
      <c r="G142" s="54"/>
      <c r="H142" s="54"/>
    </row>
    <row r="143" spans="1:9" ht="18" customHeight="1">
      <c r="A143" s="54"/>
      <c r="B143" s="54"/>
      <c r="C143" s="54"/>
      <c r="D143" s="54"/>
      <c r="E143" s="67"/>
      <c r="F143" s="54"/>
      <c r="G143" s="54"/>
      <c r="H143" s="54"/>
    </row>
    <row r="144" spans="1:9" ht="18" customHeight="1">
      <c r="A144" s="54"/>
      <c r="B144" s="54"/>
      <c r="C144" s="54"/>
      <c r="D144" s="54"/>
      <c r="E144" s="67"/>
      <c r="F144" s="54"/>
      <c r="G144" s="54"/>
      <c r="H144" s="54"/>
    </row>
    <row r="145" spans="1:8" s="6" customFormat="1" ht="35.1" customHeight="1">
      <c r="A145" s="55"/>
      <c r="B145" s="149" t="s">
        <v>165</v>
      </c>
      <c r="C145" s="149"/>
      <c r="D145" s="149"/>
      <c r="E145" s="149"/>
      <c r="F145" s="54"/>
      <c r="G145" s="55"/>
      <c r="H145" s="55"/>
    </row>
    <row r="146" spans="1:8" ht="18" customHeight="1">
      <c r="A146" s="54"/>
      <c r="B146" s="86" t="s">
        <v>85</v>
      </c>
      <c r="C146" s="86" t="s">
        <v>86</v>
      </c>
      <c r="D146" s="150" t="s">
        <v>87</v>
      </c>
      <c r="E146" s="150"/>
      <c r="F146" s="54"/>
      <c r="G146" s="54"/>
      <c r="H146" s="54"/>
    </row>
    <row r="147" spans="1:8" ht="18" customHeight="1">
      <c r="A147" s="54"/>
      <c r="B147" s="29" t="s">
        <v>79</v>
      </c>
      <c r="C147" s="30">
        <f>IF(C130&gt;0,C130,0)</f>
        <v>0</v>
      </c>
      <c r="D147" s="150"/>
      <c r="E147" s="150"/>
      <c r="F147" s="54"/>
      <c r="G147" s="54"/>
      <c r="H147" s="54"/>
    </row>
    <row r="148" spans="1:8" ht="18" customHeight="1">
      <c r="A148" s="54"/>
      <c r="B148" s="29" t="s">
        <v>88</v>
      </c>
      <c r="C148" s="31">
        <f>IF(C147&gt;C170,B171,IF(C147&gt;C169,B170,IF(C147&gt;C168,B169,IF(C147&gt;C167,B168,IF(C147&gt;C166,B167,IF(C147&gt;C165,B166,IF(C147&gt;C164,B165,IF(C147&gt;C163,B164,IF(C147&gt;C162,B163,0)))))))))</f>
        <v>0</v>
      </c>
      <c r="D148" s="32"/>
      <c r="E148" s="33">
        <f>IF(C148=B171,D171,IF(C148=B170,D170,IF(C148=B169,D169,IF(C148=B168,D168,IF(C148=B167,D167,IF(C148=B166,D166,IF(C148=B165,D165,IF(C148=B164,D164,0))))))))</f>
        <v>0</v>
      </c>
      <c r="F148" s="54"/>
      <c r="G148" s="54"/>
      <c r="H148" s="54"/>
    </row>
    <row r="149" spans="1:8" ht="18" customHeight="1">
      <c r="A149" s="54"/>
      <c r="B149" s="29" t="s">
        <v>89</v>
      </c>
      <c r="C149" s="31">
        <f>C147-C148</f>
        <v>0</v>
      </c>
      <c r="D149" s="34">
        <f>IF(C148=B163,E163,IF(C148=B164,E164,IF(C148=B165,E165,IF(C148=B166,E166,IF(C148=B167,E167,IF(C148=B168,E168,IF(C148=B169,E169,IF(C148=B170,E170,IF(C148=B171,E171,0)))))))))</f>
        <v>0</v>
      </c>
      <c r="E149" s="33">
        <f>ROUND(C149*D149,2)</f>
        <v>0</v>
      </c>
      <c r="F149" s="54"/>
      <c r="G149" s="54"/>
      <c r="H149" s="54"/>
    </row>
    <row r="150" spans="1:8" ht="30.75" customHeight="1">
      <c r="A150" s="54"/>
      <c r="B150" s="151" t="s">
        <v>128</v>
      </c>
      <c r="C150" s="151"/>
      <c r="D150" s="151"/>
      <c r="E150" s="35">
        <f>E148+E149</f>
        <v>0</v>
      </c>
      <c r="F150" s="54"/>
      <c r="G150" s="54"/>
      <c r="H150" s="54"/>
    </row>
    <row r="151" spans="1:8" ht="30.75" customHeight="1">
      <c r="A151" s="54"/>
      <c r="B151" s="87" t="s">
        <v>127</v>
      </c>
      <c r="C151" s="87"/>
      <c r="D151" s="87"/>
      <c r="E151" s="35">
        <f>+E116</f>
        <v>0</v>
      </c>
      <c r="F151" s="54"/>
      <c r="G151" s="54"/>
      <c r="H151" s="54"/>
    </row>
    <row r="152" spans="1:8" ht="30.75" customHeight="1">
      <c r="A152" s="54"/>
      <c r="B152" s="139" t="s">
        <v>164</v>
      </c>
      <c r="C152" s="139"/>
      <c r="D152" s="139"/>
      <c r="E152" s="35">
        <v>0</v>
      </c>
      <c r="F152" s="54"/>
      <c r="G152" s="54"/>
      <c r="H152" s="54"/>
    </row>
    <row r="153" spans="1:8" ht="30.75" customHeight="1">
      <c r="A153" s="54"/>
      <c r="B153" s="151" t="s">
        <v>90</v>
      </c>
      <c r="C153" s="151"/>
      <c r="D153" s="151"/>
      <c r="E153" s="35">
        <f>IF(E150&gt;E151,E150-E151-E152,0)</f>
        <v>0</v>
      </c>
      <c r="F153" s="54"/>
      <c r="G153" s="54"/>
      <c r="H153" s="54"/>
    </row>
    <row r="154" spans="1:8" ht="30.75" customHeight="1">
      <c r="A154" s="54"/>
      <c r="B154" s="151" t="s">
        <v>91</v>
      </c>
      <c r="C154" s="151"/>
      <c r="D154" s="151"/>
      <c r="E154" s="35">
        <f>ROUND(E153/7,2)</f>
        <v>0</v>
      </c>
      <c r="F154" s="54"/>
      <c r="G154" s="54"/>
      <c r="H154" s="54"/>
    </row>
    <row r="155" spans="1:8" ht="13.5" customHeight="1">
      <c r="A155" s="54"/>
      <c r="B155" s="2"/>
      <c r="C155" s="2"/>
      <c r="D155" s="2"/>
      <c r="E155" s="2"/>
      <c r="F155" s="54"/>
      <c r="G155" s="54"/>
      <c r="H155" s="54"/>
    </row>
    <row r="156" spans="1:8" ht="13.5" customHeight="1">
      <c r="A156" s="54"/>
      <c r="B156" s="2"/>
      <c r="C156" s="2"/>
      <c r="D156" s="2"/>
      <c r="E156" s="2"/>
      <c r="F156" s="54"/>
      <c r="G156" s="54"/>
      <c r="H156" s="54"/>
    </row>
    <row r="157" spans="1:8" ht="13.5" customHeight="1">
      <c r="A157" s="54"/>
      <c r="B157" s="154" t="s">
        <v>129</v>
      </c>
      <c r="C157" s="155"/>
      <c r="D157" s="91">
        <v>821.8</v>
      </c>
      <c r="E157" s="2"/>
      <c r="F157" s="54"/>
      <c r="G157" s="54"/>
      <c r="H157" s="54"/>
    </row>
    <row r="158" spans="1:8" ht="13.5" customHeight="1">
      <c r="A158" s="54"/>
      <c r="B158" s="2"/>
      <c r="C158" s="2"/>
      <c r="D158" s="2"/>
      <c r="E158" s="2"/>
      <c r="F158" s="54"/>
      <c r="G158" s="54"/>
      <c r="H158" s="54"/>
    </row>
    <row r="159" spans="1:8" ht="13.5" customHeight="1">
      <c r="A159" s="54"/>
      <c r="B159" s="2"/>
      <c r="C159" s="2"/>
      <c r="D159" s="2"/>
      <c r="E159" s="2"/>
      <c r="F159" s="54"/>
      <c r="G159" s="54"/>
      <c r="H159" s="54"/>
    </row>
    <row r="160" spans="1:8" ht="18" customHeight="1">
      <c r="A160" s="54"/>
      <c r="B160" s="153" t="s">
        <v>166</v>
      </c>
      <c r="C160" s="153"/>
      <c r="D160" s="153"/>
      <c r="E160" s="153"/>
      <c r="F160" s="54"/>
      <c r="G160" s="54"/>
      <c r="H160" s="54"/>
    </row>
    <row r="161" spans="1:8" ht="27" customHeight="1">
      <c r="A161" s="54"/>
      <c r="B161" s="36" t="s">
        <v>92</v>
      </c>
      <c r="C161" s="36" t="s">
        <v>93</v>
      </c>
      <c r="D161" s="85" t="s">
        <v>94</v>
      </c>
      <c r="E161" s="86" t="s">
        <v>95</v>
      </c>
      <c r="F161" s="54"/>
      <c r="G161" s="54"/>
      <c r="H161" s="54"/>
    </row>
    <row r="162" spans="1:8" ht="15" customHeight="1">
      <c r="A162" s="54"/>
      <c r="B162" s="37">
        <v>0</v>
      </c>
      <c r="C162" s="84">
        <v>12208</v>
      </c>
      <c r="D162" s="88">
        <v>0</v>
      </c>
      <c r="E162" s="38">
        <v>0</v>
      </c>
      <c r="F162" s="54"/>
      <c r="G162" s="54"/>
      <c r="H162" s="54"/>
    </row>
    <row r="163" spans="1:8" ht="15" customHeight="1">
      <c r="A163" s="54"/>
      <c r="B163" s="84">
        <f t="shared" ref="B163:B171" si="2">+C162+0.01</f>
        <v>12208.01</v>
      </c>
      <c r="C163" s="84">
        <v>15549</v>
      </c>
      <c r="D163" s="88">
        <v>0</v>
      </c>
      <c r="E163" s="38">
        <v>0.05</v>
      </c>
      <c r="F163" s="54"/>
      <c r="G163" s="62"/>
      <c r="H163" s="54"/>
    </row>
    <row r="164" spans="1:8" ht="15" customHeight="1">
      <c r="A164" s="54"/>
      <c r="B164" s="84">
        <f t="shared" si="2"/>
        <v>15549.01</v>
      </c>
      <c r="C164" s="84">
        <v>20188</v>
      </c>
      <c r="D164" s="84">
        <v>167</v>
      </c>
      <c r="E164" s="38">
        <v>0.1</v>
      </c>
      <c r="F164" s="54"/>
      <c r="G164" s="54"/>
      <c r="H164" s="54"/>
    </row>
    <row r="165" spans="1:8" ht="15" customHeight="1">
      <c r="A165" s="54"/>
      <c r="B165" s="84">
        <f t="shared" si="2"/>
        <v>20188.009999999998</v>
      </c>
      <c r="C165" s="84">
        <v>26700</v>
      </c>
      <c r="D165" s="84">
        <v>631</v>
      </c>
      <c r="E165" s="38">
        <v>0.12</v>
      </c>
      <c r="F165" s="54"/>
      <c r="G165" s="54"/>
      <c r="H165" s="54"/>
    </row>
    <row r="166" spans="1:8" ht="15" customHeight="1">
      <c r="A166" s="54"/>
      <c r="B166" s="84">
        <f t="shared" si="2"/>
        <v>26700.01</v>
      </c>
      <c r="C166" s="84">
        <v>35136</v>
      </c>
      <c r="D166" s="84">
        <v>1412</v>
      </c>
      <c r="E166" s="38">
        <v>0.15</v>
      </c>
      <c r="F166" s="54"/>
      <c r="G166" s="54"/>
      <c r="H166" s="54"/>
    </row>
    <row r="167" spans="1:8" ht="15" customHeight="1">
      <c r="A167" s="54"/>
      <c r="B167" s="84">
        <f t="shared" si="2"/>
        <v>35136.01</v>
      </c>
      <c r="C167" s="84">
        <v>46575</v>
      </c>
      <c r="D167" s="84">
        <v>2678</v>
      </c>
      <c r="E167" s="38">
        <v>0.2</v>
      </c>
      <c r="F167" s="54"/>
      <c r="G167" s="54"/>
      <c r="H167" s="54"/>
    </row>
    <row r="168" spans="1:8" ht="15" customHeight="1">
      <c r="A168" s="54"/>
      <c r="B168" s="84">
        <f t="shared" si="2"/>
        <v>46575.01</v>
      </c>
      <c r="C168" s="84">
        <v>62005</v>
      </c>
      <c r="D168" s="84">
        <v>4965</v>
      </c>
      <c r="E168" s="38">
        <v>0.25</v>
      </c>
      <c r="F168" s="54"/>
      <c r="G168" s="54"/>
      <c r="H168" s="54"/>
    </row>
    <row r="169" spans="1:8" ht="15" customHeight="1">
      <c r="A169" s="54"/>
      <c r="B169" s="84">
        <f t="shared" si="2"/>
        <v>62005.01</v>
      </c>
      <c r="C169" s="84">
        <v>82679</v>
      </c>
      <c r="D169" s="84">
        <v>8823</v>
      </c>
      <c r="E169" s="38">
        <v>0.3</v>
      </c>
      <c r="F169" s="54"/>
      <c r="G169" s="54"/>
      <c r="H169" s="54"/>
    </row>
    <row r="170" spans="1:8" ht="15" customHeight="1">
      <c r="A170" s="54"/>
      <c r="B170" s="84">
        <f t="shared" si="2"/>
        <v>82679.009999999995</v>
      </c>
      <c r="C170" s="84">
        <v>109956</v>
      </c>
      <c r="D170" s="84">
        <v>15025</v>
      </c>
      <c r="E170" s="38">
        <v>0.35</v>
      </c>
      <c r="F170" s="54"/>
      <c r="G170" s="54"/>
      <c r="H170" s="54"/>
    </row>
    <row r="171" spans="1:8" ht="15" customHeight="1">
      <c r="A171" s="54"/>
      <c r="B171" s="84">
        <f t="shared" si="2"/>
        <v>109956.01</v>
      </c>
      <c r="C171" s="37" t="s">
        <v>96</v>
      </c>
      <c r="D171" s="84">
        <v>24572</v>
      </c>
      <c r="E171" s="38">
        <v>0.37</v>
      </c>
      <c r="F171" s="54"/>
      <c r="G171" s="54"/>
      <c r="H171" s="54"/>
    </row>
    <row r="172" spans="1:8" ht="18" customHeight="1">
      <c r="A172" s="54"/>
      <c r="B172" s="2"/>
      <c r="C172" s="2"/>
      <c r="D172" s="2"/>
      <c r="E172" s="2"/>
      <c r="F172" s="54"/>
      <c r="G172" s="54"/>
      <c r="H172" s="54"/>
    </row>
    <row r="173" spans="1:8" ht="18" customHeight="1">
      <c r="A173" s="54"/>
      <c r="B173" s="39" t="s">
        <v>97</v>
      </c>
      <c r="C173" s="40"/>
      <c r="D173" s="40"/>
      <c r="E173" s="40"/>
      <c r="F173" s="40"/>
      <c r="G173" s="41"/>
      <c r="H173" s="54"/>
    </row>
    <row r="174" spans="1:8" ht="18" customHeight="1">
      <c r="A174" s="54"/>
      <c r="B174" s="42"/>
      <c r="C174" s="43"/>
      <c r="D174" s="43"/>
      <c r="E174" s="43"/>
      <c r="F174" s="43"/>
      <c r="G174" s="44"/>
      <c r="H174" s="54"/>
    </row>
    <row r="175" spans="1:8" ht="18" customHeight="1">
      <c r="A175" s="54"/>
      <c r="B175" s="42"/>
      <c r="C175" s="43"/>
      <c r="D175" s="43"/>
      <c r="E175" s="43"/>
      <c r="F175" s="43"/>
      <c r="G175" s="44"/>
      <c r="H175" s="54"/>
    </row>
    <row r="176" spans="1:8" ht="18" customHeight="1">
      <c r="A176" s="54"/>
      <c r="B176" s="42"/>
      <c r="C176" s="43"/>
      <c r="D176" s="43"/>
      <c r="E176" s="43"/>
      <c r="F176" s="43"/>
      <c r="G176" s="44"/>
      <c r="H176" s="54"/>
    </row>
    <row r="177" spans="1:8" ht="18" customHeight="1">
      <c r="A177" s="54"/>
      <c r="B177" s="42"/>
      <c r="C177" s="43"/>
      <c r="D177" s="43"/>
      <c r="E177" s="43"/>
      <c r="F177" s="43"/>
      <c r="G177" s="44"/>
      <c r="H177" s="54"/>
    </row>
    <row r="178" spans="1:8" ht="18" customHeight="1">
      <c r="A178" s="54"/>
      <c r="B178" s="42"/>
      <c r="C178" s="43"/>
      <c r="D178" s="43"/>
      <c r="E178" s="43"/>
      <c r="F178" s="43"/>
      <c r="G178" s="44"/>
      <c r="H178" s="54"/>
    </row>
    <row r="179" spans="1:8" ht="18" customHeight="1">
      <c r="A179" s="54"/>
      <c r="B179" s="45"/>
      <c r="C179" s="46"/>
      <c r="D179" s="46"/>
      <c r="E179" s="46"/>
      <c r="F179" s="46"/>
      <c r="G179" s="47"/>
      <c r="H179" s="54"/>
    </row>
    <row r="180" spans="1:8" ht="18" customHeight="1">
      <c r="A180" s="54"/>
      <c r="B180" s="54"/>
      <c r="C180" s="54"/>
      <c r="D180" s="54"/>
      <c r="E180" s="54"/>
      <c r="F180" s="54"/>
      <c r="G180" s="147"/>
      <c r="H180" s="147"/>
    </row>
    <row r="181" spans="1:8" ht="12.75" customHeight="1"/>
    <row r="182" spans="1:8" ht="12.75" customHeight="1"/>
    <row r="183" spans="1:8" ht="12.75" customHeight="1"/>
    <row r="184" spans="1:8" ht="12.75" customHeight="1"/>
    <row r="185" spans="1:8" ht="12.75" customHeight="1"/>
    <row r="186" spans="1:8" ht="12.75" customHeight="1"/>
    <row r="187" spans="1:8" ht="12.75" customHeight="1"/>
    <row r="188" spans="1:8" ht="12.75" customHeight="1"/>
    <row r="189" spans="1:8" ht="12.75" customHeight="1"/>
    <row r="190" spans="1:8" ht="12.75" customHeight="1"/>
    <row r="191" spans="1:8" ht="12.75" customHeight="1"/>
    <row r="192" spans="1:8"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sheetData>
  <sheetProtection selectLockedCells="1" selectUnlockedCells="1"/>
  <mergeCells count="76">
    <mergeCell ref="B57:D57"/>
    <mergeCell ref="B67:D67"/>
    <mergeCell ref="B86:D86"/>
    <mergeCell ref="B83:D83"/>
    <mergeCell ref="B91:D91"/>
    <mergeCell ref="B72:D72"/>
    <mergeCell ref="B74:E74"/>
    <mergeCell ref="B75:D75"/>
    <mergeCell ref="B88:D88"/>
    <mergeCell ref="B84:D84"/>
    <mergeCell ref="B85:D85"/>
    <mergeCell ref="B80:E80"/>
    <mergeCell ref="B81:D81"/>
    <mergeCell ref="B82:D82"/>
    <mergeCell ref="B61:D61"/>
    <mergeCell ref="B69:D69"/>
    <mergeCell ref="B106:E106"/>
    <mergeCell ref="B109:D109"/>
    <mergeCell ref="B113:E113"/>
    <mergeCell ref="B94:E94"/>
    <mergeCell ref="B58:D58"/>
    <mergeCell ref="B59:D59"/>
    <mergeCell ref="B60:D60"/>
    <mergeCell ref="B62:D62"/>
    <mergeCell ref="B77:D77"/>
    <mergeCell ref="B64:D64"/>
    <mergeCell ref="B66:E66"/>
    <mergeCell ref="B42:D42"/>
    <mergeCell ref="B45:D45"/>
    <mergeCell ref="B54:D54"/>
    <mergeCell ref="G180:H180"/>
    <mergeCell ref="B123:D123"/>
    <mergeCell ref="B145:E145"/>
    <mergeCell ref="D146:E147"/>
    <mergeCell ref="B150:D150"/>
    <mergeCell ref="B154:D154"/>
    <mergeCell ref="B133:E133"/>
    <mergeCell ref="B160:E160"/>
    <mergeCell ref="B157:C157"/>
    <mergeCell ref="B116:D116"/>
    <mergeCell ref="B153:D153"/>
    <mergeCell ref="B68:D68"/>
    <mergeCell ref="B70:D70"/>
    <mergeCell ref="B56:E56"/>
    <mergeCell ref="B43:D43"/>
    <mergeCell ref="B44:D44"/>
    <mergeCell ref="B46:D46"/>
    <mergeCell ref="B50:D50"/>
    <mergeCell ref="B47:D47"/>
    <mergeCell ref="B48:D48"/>
    <mergeCell ref="B49:D49"/>
    <mergeCell ref="B51:D51"/>
    <mergeCell ref="B53:D53"/>
    <mergeCell ref="B52:D52"/>
    <mergeCell ref="B6:G6"/>
    <mergeCell ref="C8:D8"/>
    <mergeCell ref="B25:E25"/>
    <mergeCell ref="B27:E27"/>
    <mergeCell ref="B28:D28"/>
    <mergeCell ref="F8:G8"/>
    <mergeCell ref="B63:D63"/>
    <mergeCell ref="B71:D71"/>
    <mergeCell ref="B76:D76"/>
    <mergeCell ref="B87:D87"/>
    <mergeCell ref="B29:D29"/>
    <mergeCell ref="B34:D34"/>
    <mergeCell ref="B41:D41"/>
    <mergeCell ref="B40:D40"/>
    <mergeCell ref="B30:D30"/>
    <mergeCell ref="B31:D31"/>
    <mergeCell ref="B32:D32"/>
    <mergeCell ref="B36:D36"/>
    <mergeCell ref="B38:E38"/>
    <mergeCell ref="B39:D39"/>
    <mergeCell ref="B35:D35"/>
    <mergeCell ref="B33:D33"/>
  </mergeCells>
  <pageMargins left="0.74791666666666667" right="0.74791666666666667" top="0.98402777777777772" bottom="0.98402777777777772" header="0.51180555555555551" footer="0.51180555555555551"/>
  <pageSetup firstPageNumber="0"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44CC3-6314-438A-B9DE-FCF89C881946}">
  <dimension ref="A1:BJ55"/>
  <sheetViews>
    <sheetView topLeftCell="A19" workbookViewId="0">
      <selection activeCell="AJ21" sqref="AJ21"/>
    </sheetView>
  </sheetViews>
  <sheetFormatPr baseColWidth="10" defaultColWidth="0" defaultRowHeight="12.75" customHeight="1" zeroHeight="1"/>
  <cols>
    <col min="1" max="1" width="0.7109375" style="96" customWidth="1"/>
    <col min="2" max="2" width="4.42578125" style="96" customWidth="1"/>
    <col min="3" max="15" width="4" style="96" customWidth="1"/>
    <col min="16" max="16" width="4.28515625" style="96" customWidth="1"/>
    <col min="17" max="17" width="4.140625" style="96" customWidth="1"/>
    <col min="18" max="18" width="4" style="96" customWidth="1"/>
    <col min="19" max="19" width="5" style="96" customWidth="1"/>
    <col min="20" max="20" width="6.7109375" style="96" customWidth="1"/>
    <col min="21" max="21" width="5.140625" style="96" customWidth="1"/>
    <col min="22" max="23" width="4.42578125" style="96" customWidth="1"/>
    <col min="24" max="25" width="4.140625" style="96" customWidth="1"/>
    <col min="26" max="27" width="4.5703125" style="96" customWidth="1"/>
    <col min="28" max="29" width="4.140625" style="96" customWidth="1"/>
    <col min="30" max="31" width="4" style="96" customWidth="1"/>
    <col min="32" max="32" width="4.140625" style="96" customWidth="1"/>
    <col min="33" max="34" width="4" style="96" customWidth="1"/>
    <col min="35" max="36" width="11.42578125" style="96" customWidth="1"/>
    <col min="37" max="37" width="15.85546875" style="96" customWidth="1"/>
    <col min="38" max="43" width="4.140625" style="96" hidden="1" customWidth="1"/>
    <col min="44" max="44" width="15.5703125" style="96" hidden="1" customWidth="1"/>
    <col min="45" max="45" width="23.42578125" style="96" hidden="1" customWidth="1"/>
    <col min="46" max="62" width="0" style="96" hidden="1" customWidth="1"/>
    <col min="63" max="16384" width="4.140625" style="96" hidden="1"/>
  </cols>
  <sheetData>
    <row r="1" spans="2:47" ht="13.5" thickBot="1"/>
    <row r="2" spans="2:47" ht="21.75" customHeight="1" thickBot="1">
      <c r="B2" s="163"/>
      <c r="C2" s="163"/>
      <c r="D2" s="163"/>
      <c r="E2" s="163"/>
      <c r="F2" s="163"/>
      <c r="G2" s="163"/>
      <c r="H2" s="163"/>
      <c r="I2" s="163"/>
      <c r="J2" s="164" t="s">
        <v>98</v>
      </c>
      <c r="K2" s="164"/>
      <c r="L2" s="164"/>
      <c r="M2" s="164"/>
      <c r="N2" s="164"/>
      <c r="O2" s="164"/>
      <c r="P2" s="164"/>
      <c r="Q2" s="164"/>
      <c r="R2" s="164"/>
      <c r="S2" s="164"/>
      <c r="T2" s="164"/>
      <c r="U2" s="164"/>
      <c r="V2" s="164"/>
      <c r="W2" s="164"/>
      <c r="X2" s="164"/>
      <c r="Y2" s="164"/>
      <c r="Z2" s="164"/>
      <c r="AA2" s="164"/>
      <c r="AB2" s="164"/>
      <c r="AC2" s="164"/>
      <c r="AD2" s="164"/>
      <c r="AE2" s="164"/>
      <c r="AF2" s="164"/>
      <c r="AG2" s="164"/>
      <c r="AH2" s="164"/>
    </row>
    <row r="3" spans="2:47" ht="21.75" customHeight="1" thickBot="1">
      <c r="B3" s="163"/>
      <c r="C3" s="163"/>
      <c r="D3" s="163"/>
      <c r="E3" s="163"/>
      <c r="F3" s="163"/>
      <c r="G3" s="163"/>
      <c r="H3" s="163"/>
      <c r="I3" s="163"/>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row>
    <row r="4" spans="2:47" ht="15.95" customHeight="1" thickBot="1">
      <c r="B4" s="107"/>
      <c r="C4" s="108"/>
      <c r="D4" s="108"/>
      <c r="E4" s="108"/>
      <c r="F4" s="108"/>
      <c r="G4" s="108"/>
      <c r="H4" s="108"/>
      <c r="I4" s="109"/>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10"/>
    </row>
    <row r="5" spans="2:47" ht="15.95" customHeight="1" thickBot="1">
      <c r="B5" s="165" t="s">
        <v>99</v>
      </c>
      <c r="C5" s="165"/>
      <c r="D5" s="165"/>
      <c r="E5" s="165"/>
      <c r="F5" s="165"/>
      <c r="G5" s="165"/>
      <c r="H5" s="165"/>
      <c r="I5" s="165"/>
      <c r="S5" s="111"/>
      <c r="AH5" s="112"/>
      <c r="AI5" s="110"/>
    </row>
    <row r="6" spans="2:47" ht="9" customHeight="1" thickBot="1">
      <c r="B6" s="113"/>
      <c r="C6" s="114"/>
      <c r="D6" s="114"/>
      <c r="E6" s="114"/>
      <c r="F6" s="114"/>
      <c r="G6" s="114"/>
      <c r="H6" s="114"/>
      <c r="I6" s="114"/>
      <c r="S6" s="111"/>
      <c r="AH6" s="112"/>
      <c r="AI6" s="110"/>
    </row>
    <row r="7" spans="2:47" ht="23.25" customHeight="1" thickBot="1">
      <c r="B7" s="166" t="s">
        <v>100</v>
      </c>
      <c r="C7" s="166"/>
      <c r="D7" s="166"/>
      <c r="E7" s="166"/>
      <c r="F7" s="166"/>
      <c r="G7" s="115"/>
      <c r="H7" s="167">
        <v>2</v>
      </c>
      <c r="I7" s="168">
        <v>0</v>
      </c>
      <c r="J7" s="168">
        <v>2</v>
      </c>
      <c r="K7" s="169">
        <v>6</v>
      </c>
      <c r="Q7" s="170" t="s">
        <v>101</v>
      </c>
      <c r="R7" s="170"/>
      <c r="S7" s="170"/>
      <c r="T7" s="170"/>
      <c r="U7" s="170"/>
      <c r="V7" s="115"/>
      <c r="W7" s="171" t="s">
        <v>102</v>
      </c>
      <c r="X7" s="171"/>
      <c r="Y7" s="171"/>
      <c r="Z7" s="171"/>
      <c r="AA7" s="171" t="s">
        <v>103</v>
      </c>
      <c r="AB7" s="171"/>
      <c r="AC7" s="171"/>
      <c r="AD7" s="171"/>
      <c r="AE7" s="171" t="s">
        <v>104</v>
      </c>
      <c r="AF7" s="171"/>
      <c r="AG7" s="172" t="s">
        <v>105</v>
      </c>
      <c r="AH7" s="172"/>
      <c r="AJ7" s="110"/>
      <c r="AR7" s="173" t="s">
        <v>147</v>
      </c>
      <c r="AS7" s="173"/>
      <c r="AT7" s="173"/>
      <c r="AU7" s="173"/>
    </row>
    <row r="8" spans="2:47" ht="23.25" customHeight="1" thickBot="1">
      <c r="B8" s="166"/>
      <c r="C8" s="166"/>
      <c r="D8" s="166"/>
      <c r="E8" s="166"/>
      <c r="F8" s="166"/>
      <c r="G8" s="116"/>
      <c r="H8" s="167"/>
      <c r="I8" s="168"/>
      <c r="J8" s="168"/>
      <c r="K8" s="169"/>
      <c r="L8" s="117"/>
      <c r="M8" s="117"/>
      <c r="N8" s="117"/>
      <c r="O8" s="117"/>
      <c r="P8" s="117"/>
      <c r="Q8" s="170"/>
      <c r="R8" s="170"/>
      <c r="S8" s="170"/>
      <c r="T8" s="170"/>
      <c r="U8" s="170"/>
      <c r="V8" s="116"/>
      <c r="W8" s="174" t="s">
        <v>163</v>
      </c>
      <c r="X8" s="174"/>
      <c r="Y8" s="174"/>
      <c r="Z8" s="174"/>
      <c r="AA8" s="118">
        <v>2</v>
      </c>
      <c r="AB8" s="119">
        <v>0</v>
      </c>
      <c r="AC8" s="119">
        <v>2</v>
      </c>
      <c r="AD8" s="120">
        <v>6</v>
      </c>
      <c r="AE8" s="118"/>
      <c r="AF8" s="120"/>
      <c r="AG8" s="118"/>
      <c r="AH8" s="121"/>
      <c r="AJ8" s="110"/>
      <c r="AR8" s="122" t="s">
        <v>148</v>
      </c>
      <c r="AS8" s="123"/>
      <c r="AT8" s="123"/>
      <c r="AU8" s="124"/>
    </row>
    <row r="9" spans="2:47" s="125" customFormat="1" ht="15.95" customHeight="1" thickBot="1">
      <c r="AR9" s="122" t="s">
        <v>149</v>
      </c>
      <c r="AS9" s="126"/>
      <c r="AT9" s="126"/>
      <c r="AU9" s="127"/>
    </row>
    <row r="10" spans="2:47" ht="22.5" customHeight="1">
      <c r="B10" s="186" t="s">
        <v>106</v>
      </c>
      <c r="C10" s="186"/>
      <c r="D10" s="186"/>
      <c r="E10" s="186"/>
      <c r="F10" s="186"/>
      <c r="G10" s="186"/>
      <c r="H10" s="186"/>
      <c r="I10" s="186"/>
      <c r="J10" s="186"/>
      <c r="K10" s="186"/>
      <c r="L10" s="186"/>
      <c r="M10" s="186"/>
      <c r="N10" s="186"/>
      <c r="O10" s="186"/>
      <c r="P10" s="186"/>
      <c r="Q10" s="186"/>
      <c r="R10" s="186"/>
      <c r="S10" s="186"/>
      <c r="T10" s="186"/>
      <c r="U10" s="186"/>
      <c r="V10" s="186"/>
      <c r="W10" s="186"/>
      <c r="X10" s="186"/>
      <c r="Y10" s="186"/>
      <c r="Z10" s="186"/>
      <c r="AA10" s="186"/>
      <c r="AB10" s="186"/>
      <c r="AC10" s="186"/>
      <c r="AD10" s="186"/>
      <c r="AE10" s="186"/>
      <c r="AF10" s="186"/>
      <c r="AG10" s="186"/>
      <c r="AH10" s="186"/>
      <c r="AI10" s="187" t="s">
        <v>150</v>
      </c>
      <c r="AJ10" s="188"/>
      <c r="AK10" s="188"/>
    </row>
    <row r="11" spans="2:47" ht="15.95" customHeight="1">
      <c r="B11" s="175">
        <v>101</v>
      </c>
      <c r="C11" s="176" t="s">
        <v>107</v>
      </c>
      <c r="D11" s="176"/>
      <c r="E11" s="176"/>
      <c r="F11" s="176"/>
      <c r="G11" s="176"/>
      <c r="H11" s="176"/>
      <c r="I11" s="176"/>
      <c r="J11" s="176"/>
      <c r="K11" s="176"/>
      <c r="L11" s="176"/>
      <c r="M11" s="176"/>
      <c r="N11" s="176"/>
      <c r="O11" s="176"/>
      <c r="P11" s="177">
        <v>102</v>
      </c>
      <c r="Q11" s="178" t="s">
        <v>108</v>
      </c>
      <c r="R11" s="179"/>
      <c r="S11" s="179"/>
      <c r="T11" s="179"/>
      <c r="U11" s="179"/>
      <c r="V11" s="179"/>
      <c r="W11" s="179"/>
      <c r="X11" s="179"/>
      <c r="Y11" s="179"/>
      <c r="Z11" s="179"/>
      <c r="AA11" s="179"/>
      <c r="AB11" s="179"/>
      <c r="AC11" s="179"/>
      <c r="AD11" s="179"/>
      <c r="AE11" s="179"/>
      <c r="AF11" s="179"/>
      <c r="AG11" s="179"/>
      <c r="AH11" s="180"/>
      <c r="AI11" s="181">
        <f>+'Ingreso de datos'!D157</f>
        <v>821.8</v>
      </c>
      <c r="AJ11" s="182"/>
      <c r="AK11" s="182"/>
      <c r="AL11" s="128"/>
    </row>
    <row r="12" spans="2:47" ht="15.95" customHeight="1">
      <c r="B12" s="175"/>
      <c r="C12" s="183">
        <f>+'Ingreso de datos'!C3</f>
        <v>0</v>
      </c>
      <c r="D12" s="184"/>
      <c r="E12" s="184"/>
      <c r="F12" s="184"/>
      <c r="G12" s="184"/>
      <c r="H12" s="184"/>
      <c r="I12" s="184"/>
      <c r="J12" s="184"/>
      <c r="K12" s="184"/>
      <c r="L12" s="184"/>
      <c r="M12" s="184"/>
      <c r="N12" s="184"/>
      <c r="O12" s="184"/>
      <c r="P12" s="177"/>
      <c r="Q12" s="185">
        <f>+'Ingreso de datos'!C2</f>
        <v>0</v>
      </c>
      <c r="R12" s="185"/>
      <c r="S12" s="185"/>
      <c r="T12" s="185"/>
      <c r="U12" s="185"/>
      <c r="V12" s="185"/>
      <c r="W12" s="185"/>
      <c r="X12" s="185"/>
      <c r="Y12" s="185"/>
      <c r="Z12" s="185"/>
      <c r="AA12" s="185"/>
      <c r="AB12" s="185"/>
      <c r="AC12" s="185"/>
      <c r="AD12" s="185"/>
      <c r="AE12" s="185"/>
      <c r="AF12" s="185"/>
      <c r="AG12" s="185"/>
      <c r="AH12" s="185"/>
    </row>
    <row r="13" spans="2:47" ht="18.75" customHeight="1">
      <c r="B13" s="189" t="s">
        <v>151</v>
      </c>
      <c r="C13" s="189"/>
      <c r="D13" s="189"/>
      <c r="E13" s="189"/>
      <c r="F13" s="189"/>
      <c r="G13" s="189"/>
      <c r="H13" s="189"/>
      <c r="I13" s="189"/>
      <c r="J13" s="189"/>
      <c r="K13" s="189"/>
      <c r="L13" s="189"/>
      <c r="M13" s="189"/>
      <c r="N13" s="189"/>
      <c r="O13" s="189"/>
      <c r="P13" s="189"/>
      <c r="Q13" s="189"/>
      <c r="R13" s="189"/>
      <c r="S13" s="189"/>
      <c r="T13" s="189"/>
      <c r="U13" s="189"/>
      <c r="V13" s="189"/>
      <c r="W13" s="189"/>
      <c r="X13" s="189"/>
      <c r="Y13" s="189"/>
      <c r="Z13" s="189"/>
      <c r="AA13" s="189"/>
      <c r="AB13" s="189"/>
      <c r="AC13" s="189"/>
      <c r="AD13" s="189"/>
      <c r="AE13" s="189"/>
      <c r="AF13" s="189"/>
      <c r="AG13" s="189"/>
      <c r="AH13" s="189"/>
    </row>
    <row r="14" spans="2:47" ht="21.75" customHeight="1">
      <c r="B14" s="190" t="s">
        <v>152</v>
      </c>
      <c r="C14" s="190"/>
      <c r="D14" s="190"/>
      <c r="E14" s="190"/>
      <c r="F14" s="190"/>
      <c r="G14" s="190"/>
      <c r="H14" s="190"/>
      <c r="I14" s="190"/>
      <c r="J14" s="190"/>
      <c r="K14" s="190"/>
      <c r="L14" s="190"/>
      <c r="M14" s="190"/>
      <c r="N14" s="190"/>
      <c r="O14" s="190"/>
      <c r="P14" s="190"/>
      <c r="Q14" s="190"/>
      <c r="R14" s="190"/>
      <c r="S14" s="190"/>
      <c r="T14" s="190"/>
      <c r="U14" s="129">
        <v>103</v>
      </c>
      <c r="V14" s="191" t="s">
        <v>109</v>
      </c>
      <c r="W14" s="191"/>
      <c r="X14" s="191"/>
      <c r="Y14" s="192">
        <f>+'Ingreso de datos'!C22</f>
        <v>0</v>
      </c>
      <c r="Z14" s="192"/>
      <c r="AA14" s="192"/>
      <c r="AB14" s="192"/>
      <c r="AC14" s="192"/>
      <c r="AD14" s="192"/>
      <c r="AE14" s="192"/>
      <c r="AF14" s="192"/>
      <c r="AG14" s="192"/>
      <c r="AH14" s="192"/>
    </row>
    <row r="15" spans="2:47" ht="21.75" customHeight="1">
      <c r="B15" s="190" t="s">
        <v>110</v>
      </c>
      <c r="C15" s="190"/>
      <c r="D15" s="190"/>
      <c r="E15" s="190"/>
      <c r="F15" s="190"/>
      <c r="G15" s="190"/>
      <c r="H15" s="190"/>
      <c r="I15" s="190"/>
      <c r="J15" s="190"/>
      <c r="K15" s="190"/>
      <c r="L15" s="190"/>
      <c r="M15" s="190"/>
      <c r="N15" s="190"/>
      <c r="O15" s="190"/>
      <c r="P15" s="190"/>
      <c r="Q15" s="190"/>
      <c r="R15" s="190"/>
      <c r="S15" s="190"/>
      <c r="T15" s="190"/>
      <c r="U15" s="129">
        <v>104</v>
      </c>
      <c r="V15" s="193" t="s">
        <v>109</v>
      </c>
      <c r="W15" s="193"/>
      <c r="X15" s="193"/>
      <c r="Y15" s="192">
        <f>+'Ingreso de datos'!F22</f>
        <v>0</v>
      </c>
      <c r="Z15" s="192"/>
      <c r="AA15" s="192"/>
      <c r="AB15" s="192"/>
      <c r="AC15" s="192"/>
      <c r="AD15" s="192"/>
      <c r="AE15" s="192"/>
      <c r="AF15" s="192"/>
      <c r="AG15" s="192"/>
      <c r="AH15" s="192"/>
      <c r="AL15" s="130"/>
      <c r="AM15" s="130"/>
      <c r="AN15" s="130"/>
      <c r="AO15" s="130"/>
    </row>
    <row r="16" spans="2:47" ht="21.75" customHeight="1">
      <c r="B16" s="194" t="s">
        <v>111</v>
      </c>
      <c r="C16" s="194"/>
      <c r="D16" s="194"/>
      <c r="E16" s="194"/>
      <c r="F16" s="194"/>
      <c r="G16" s="194"/>
      <c r="H16" s="194"/>
      <c r="I16" s="194"/>
      <c r="J16" s="194"/>
      <c r="K16" s="194"/>
      <c r="L16" s="194"/>
      <c r="M16" s="194"/>
      <c r="N16" s="194"/>
      <c r="O16" s="194"/>
      <c r="P16" s="194"/>
      <c r="Q16" s="194"/>
      <c r="R16" s="194"/>
      <c r="S16" s="194"/>
      <c r="T16" s="194"/>
      <c r="U16" s="129">
        <v>105</v>
      </c>
      <c r="V16" s="195" t="s">
        <v>109</v>
      </c>
      <c r="W16" s="195"/>
      <c r="X16" s="195"/>
      <c r="Y16" s="196">
        <f>+SUM(Y14:AH15)</f>
        <v>0</v>
      </c>
      <c r="Z16" s="196"/>
      <c r="AA16" s="196"/>
      <c r="AB16" s="196"/>
      <c r="AC16" s="196"/>
      <c r="AD16" s="196"/>
      <c r="AE16" s="196"/>
      <c r="AF16" s="196"/>
      <c r="AG16" s="196"/>
      <c r="AH16" s="196"/>
      <c r="AL16" s="130"/>
      <c r="AM16" s="130"/>
      <c r="AN16" s="130"/>
      <c r="AO16" s="130"/>
    </row>
    <row r="17" spans="2:46" s="125" customFormat="1" ht="18.75" customHeight="1">
      <c r="B17" s="197" t="s">
        <v>112</v>
      </c>
      <c r="C17" s="197"/>
      <c r="D17" s="197"/>
      <c r="E17" s="197"/>
      <c r="F17" s="197"/>
      <c r="G17" s="197"/>
      <c r="H17" s="197"/>
      <c r="I17" s="197"/>
      <c r="J17" s="197"/>
      <c r="K17" s="197"/>
      <c r="L17" s="197"/>
      <c r="M17" s="197"/>
      <c r="N17" s="197"/>
      <c r="O17" s="197"/>
      <c r="P17" s="197"/>
      <c r="Q17" s="197"/>
      <c r="R17" s="197"/>
      <c r="S17" s="197"/>
      <c r="T17" s="197"/>
      <c r="U17" s="197"/>
      <c r="V17" s="197"/>
      <c r="W17" s="197"/>
      <c r="X17" s="197"/>
      <c r="Y17" s="197"/>
      <c r="Z17" s="197"/>
      <c r="AA17" s="197"/>
      <c r="AB17" s="197"/>
      <c r="AC17" s="197"/>
      <c r="AD17" s="197"/>
      <c r="AE17" s="197"/>
      <c r="AF17" s="197"/>
      <c r="AG17" s="197"/>
      <c r="AH17" s="197"/>
      <c r="AL17" s="130"/>
      <c r="AM17" s="130"/>
      <c r="AN17" s="130"/>
      <c r="AO17" s="130"/>
    </row>
    <row r="18" spans="2:46" ht="21.75" customHeight="1">
      <c r="B18" s="190" t="s">
        <v>113</v>
      </c>
      <c r="C18" s="190"/>
      <c r="D18" s="190"/>
      <c r="E18" s="190"/>
      <c r="F18" s="190"/>
      <c r="G18" s="190"/>
      <c r="H18" s="190"/>
      <c r="I18" s="190"/>
      <c r="J18" s="190"/>
      <c r="K18" s="190"/>
      <c r="L18" s="190"/>
      <c r="M18" s="190"/>
      <c r="N18" s="190"/>
      <c r="O18" s="190"/>
      <c r="P18" s="190"/>
      <c r="Q18" s="190"/>
      <c r="R18" s="190"/>
      <c r="S18" s="190"/>
      <c r="T18" s="190"/>
      <c r="U18" s="129">
        <v>106</v>
      </c>
      <c r="V18" s="193" t="s">
        <v>109</v>
      </c>
      <c r="W18" s="193"/>
      <c r="X18" s="193"/>
      <c r="Y18" s="198">
        <f>+'Ingreso de datos'!E36</f>
        <v>0</v>
      </c>
      <c r="Z18" s="198"/>
      <c r="AA18" s="198"/>
      <c r="AB18" s="198"/>
      <c r="AC18" s="198"/>
      <c r="AD18" s="198"/>
      <c r="AE18" s="198"/>
      <c r="AF18" s="198"/>
      <c r="AG18" s="198"/>
      <c r="AH18" s="192"/>
    </row>
    <row r="19" spans="2:46" ht="21.75" customHeight="1">
      <c r="B19" s="190" t="s">
        <v>114</v>
      </c>
      <c r="C19" s="190"/>
      <c r="D19" s="190"/>
      <c r="E19" s="190"/>
      <c r="F19" s="190"/>
      <c r="G19" s="190"/>
      <c r="H19" s="190"/>
      <c r="I19" s="190"/>
      <c r="J19" s="190"/>
      <c r="K19" s="190"/>
      <c r="L19" s="190"/>
      <c r="M19" s="190"/>
      <c r="N19" s="190"/>
      <c r="O19" s="190"/>
      <c r="P19" s="190"/>
      <c r="Q19" s="190"/>
      <c r="R19" s="190"/>
      <c r="S19" s="190"/>
      <c r="T19" s="190"/>
      <c r="U19" s="129">
        <v>107</v>
      </c>
      <c r="V19" s="193" t="s">
        <v>109</v>
      </c>
      <c r="W19" s="193"/>
      <c r="X19" s="193"/>
      <c r="Y19" s="198">
        <f>+'Ingreso de datos'!E54</f>
        <v>0</v>
      </c>
      <c r="Z19" s="198"/>
      <c r="AA19" s="198"/>
      <c r="AB19" s="198"/>
      <c r="AC19" s="198"/>
      <c r="AD19" s="198"/>
      <c r="AE19" s="198"/>
      <c r="AF19" s="198"/>
      <c r="AG19" s="198"/>
      <c r="AH19" s="192"/>
      <c r="AR19" s="131" t="s">
        <v>153</v>
      </c>
      <c r="AS19" s="131" t="s">
        <v>154</v>
      </c>
      <c r="AT19" s="132"/>
    </row>
    <row r="20" spans="2:46" ht="21.75" customHeight="1">
      <c r="B20" s="190" t="s">
        <v>115</v>
      </c>
      <c r="C20" s="190"/>
      <c r="D20" s="190"/>
      <c r="E20" s="190"/>
      <c r="F20" s="190"/>
      <c r="G20" s="190"/>
      <c r="H20" s="190"/>
      <c r="I20" s="190"/>
      <c r="J20" s="190"/>
      <c r="K20" s="190"/>
      <c r="L20" s="190"/>
      <c r="M20" s="190"/>
      <c r="N20" s="190"/>
      <c r="O20" s="190"/>
      <c r="P20" s="190"/>
      <c r="Q20" s="190"/>
      <c r="R20" s="190"/>
      <c r="S20" s="190"/>
      <c r="T20" s="190"/>
      <c r="U20" s="129">
        <v>108</v>
      </c>
      <c r="V20" s="193" t="s">
        <v>109</v>
      </c>
      <c r="W20" s="193"/>
      <c r="X20" s="193"/>
      <c r="Y20" s="198" t="e">
        <f>+'Ingreso de datos'!E64+'Ingreso de datos'!#REF!</f>
        <v>#REF!</v>
      </c>
      <c r="Z20" s="198"/>
      <c r="AA20" s="198"/>
      <c r="AB20" s="198"/>
      <c r="AC20" s="198"/>
      <c r="AD20" s="198"/>
      <c r="AE20" s="198"/>
      <c r="AF20" s="198"/>
      <c r="AG20" s="198"/>
      <c r="AH20" s="192"/>
      <c r="AR20" s="133">
        <v>0</v>
      </c>
      <c r="AS20" s="134">
        <v>7</v>
      </c>
    </row>
    <row r="21" spans="2:46" ht="21.75" customHeight="1">
      <c r="B21" s="190" t="s">
        <v>116</v>
      </c>
      <c r="C21" s="190"/>
      <c r="D21" s="190"/>
      <c r="E21" s="190"/>
      <c r="F21" s="190"/>
      <c r="G21" s="190"/>
      <c r="H21" s="190"/>
      <c r="I21" s="190"/>
      <c r="J21" s="190"/>
      <c r="K21" s="190"/>
      <c r="L21" s="190"/>
      <c r="M21" s="190"/>
      <c r="N21" s="190"/>
      <c r="O21" s="190"/>
      <c r="P21" s="190"/>
      <c r="Q21" s="190"/>
      <c r="R21" s="190"/>
      <c r="S21" s="190"/>
      <c r="T21" s="190"/>
      <c r="U21" s="129">
        <v>109</v>
      </c>
      <c r="V21" s="193" t="s">
        <v>109</v>
      </c>
      <c r="W21" s="193"/>
      <c r="X21" s="193"/>
      <c r="Y21" s="198" t="e">
        <f>+'Ingreso de datos'!E77+'Ingreso de datos'!#REF!</f>
        <v>#REF!</v>
      </c>
      <c r="Z21" s="198"/>
      <c r="AA21" s="198"/>
      <c r="AB21" s="198"/>
      <c r="AC21" s="198"/>
      <c r="AD21" s="198"/>
      <c r="AE21" s="198"/>
      <c r="AF21" s="198"/>
      <c r="AG21" s="198"/>
      <c r="AH21" s="192"/>
      <c r="AR21" s="133">
        <v>1</v>
      </c>
      <c r="AS21" s="134">
        <v>9</v>
      </c>
    </row>
    <row r="22" spans="2:46" ht="21.75" customHeight="1">
      <c r="B22" s="199" t="s">
        <v>117</v>
      </c>
      <c r="C22" s="200"/>
      <c r="D22" s="200"/>
      <c r="E22" s="200"/>
      <c r="F22" s="200"/>
      <c r="G22" s="200"/>
      <c r="H22" s="200"/>
      <c r="I22" s="200"/>
      <c r="J22" s="200"/>
      <c r="K22" s="200"/>
      <c r="L22" s="200"/>
      <c r="M22" s="200"/>
      <c r="N22" s="200"/>
      <c r="O22" s="200"/>
      <c r="P22" s="200"/>
      <c r="Q22" s="200"/>
      <c r="R22" s="200"/>
      <c r="S22" s="200"/>
      <c r="T22" s="201"/>
      <c r="U22" s="129">
        <v>110</v>
      </c>
      <c r="V22" s="193" t="s">
        <v>109</v>
      </c>
      <c r="W22" s="193"/>
      <c r="X22" s="193"/>
      <c r="Y22" s="198" t="e">
        <f>+'Ingreso de datos'!E72+'Ingreso de datos'!#REF!</f>
        <v>#REF!</v>
      </c>
      <c r="Z22" s="198"/>
      <c r="AA22" s="198"/>
      <c r="AB22" s="198"/>
      <c r="AC22" s="198"/>
      <c r="AD22" s="198"/>
      <c r="AE22" s="198"/>
      <c r="AF22" s="198"/>
      <c r="AG22" s="198"/>
      <c r="AH22" s="192"/>
      <c r="AR22" s="133">
        <v>2</v>
      </c>
      <c r="AS22" s="134">
        <v>11</v>
      </c>
    </row>
    <row r="23" spans="2:46" ht="21.75" customHeight="1">
      <c r="B23" s="199" t="s">
        <v>155</v>
      </c>
      <c r="C23" s="200"/>
      <c r="D23" s="200"/>
      <c r="E23" s="200"/>
      <c r="F23" s="200"/>
      <c r="G23" s="200"/>
      <c r="H23" s="200"/>
      <c r="I23" s="200"/>
      <c r="J23" s="200"/>
      <c r="K23" s="200"/>
      <c r="L23" s="200"/>
      <c r="M23" s="200"/>
      <c r="N23" s="200"/>
      <c r="O23" s="200"/>
      <c r="P23" s="200"/>
      <c r="Q23" s="200"/>
      <c r="R23" s="200"/>
      <c r="S23" s="200"/>
      <c r="T23" s="201"/>
      <c r="U23" s="129">
        <v>111</v>
      </c>
      <c r="V23" s="193" t="s">
        <v>109</v>
      </c>
      <c r="W23" s="193"/>
      <c r="X23" s="193"/>
      <c r="Y23" s="198">
        <f>+'Ingreso de datos'!E88</f>
        <v>0</v>
      </c>
      <c r="Z23" s="198"/>
      <c r="AA23" s="198"/>
      <c r="AB23" s="198"/>
      <c r="AC23" s="198"/>
      <c r="AD23" s="198"/>
      <c r="AE23" s="198"/>
      <c r="AF23" s="198"/>
      <c r="AG23" s="198"/>
      <c r="AH23" s="192"/>
      <c r="AR23" s="133">
        <v>3</v>
      </c>
      <c r="AS23" s="134">
        <v>14</v>
      </c>
    </row>
    <row r="24" spans="2:46" ht="21.75" customHeight="1">
      <c r="B24" s="202" t="s">
        <v>156</v>
      </c>
      <c r="C24" s="203"/>
      <c r="D24" s="203"/>
      <c r="E24" s="203"/>
      <c r="F24" s="203"/>
      <c r="G24" s="203"/>
      <c r="H24" s="203"/>
      <c r="I24" s="203"/>
      <c r="J24" s="203"/>
      <c r="K24" s="203"/>
      <c r="L24" s="203"/>
      <c r="M24" s="203"/>
      <c r="N24" s="203"/>
      <c r="O24" s="203"/>
      <c r="P24" s="203"/>
      <c r="Q24" s="203"/>
      <c r="R24" s="203"/>
      <c r="S24" s="203"/>
      <c r="T24" s="204"/>
      <c r="U24" s="97">
        <v>112</v>
      </c>
      <c r="V24" s="205" t="s">
        <v>109</v>
      </c>
      <c r="W24" s="205"/>
      <c r="X24" s="205"/>
      <c r="Y24" s="196" t="e">
        <f>+SUM(Y18:AH23)</f>
        <v>#REF!</v>
      </c>
      <c r="Z24" s="196"/>
      <c r="AA24" s="196"/>
      <c r="AB24" s="196"/>
      <c r="AC24" s="196"/>
      <c r="AD24" s="196"/>
      <c r="AE24" s="196"/>
      <c r="AF24" s="196"/>
      <c r="AG24" s="196"/>
      <c r="AH24" s="196"/>
      <c r="AR24" s="133">
        <v>4</v>
      </c>
      <c r="AS24" s="134">
        <v>17</v>
      </c>
    </row>
    <row r="25" spans="2:46" ht="21.75" customHeight="1">
      <c r="B25" s="202" t="s">
        <v>157</v>
      </c>
      <c r="C25" s="203"/>
      <c r="D25" s="203"/>
      <c r="E25" s="203"/>
      <c r="F25" s="203"/>
      <c r="G25" s="203"/>
      <c r="H25" s="203"/>
      <c r="I25" s="203"/>
      <c r="J25" s="203"/>
      <c r="K25" s="203"/>
      <c r="L25" s="203"/>
      <c r="M25" s="203"/>
      <c r="N25" s="203"/>
      <c r="O25" s="203"/>
      <c r="P25" s="203"/>
      <c r="Q25" s="203"/>
      <c r="R25" s="203"/>
      <c r="S25" s="203"/>
      <c r="T25" s="204"/>
      <c r="U25" s="129">
        <v>113</v>
      </c>
      <c r="V25" s="205"/>
      <c r="W25" s="205"/>
      <c r="X25" s="205"/>
      <c r="Y25" s="209" t="s">
        <v>149</v>
      </c>
      <c r="Z25" s="209"/>
      <c r="AA25" s="209"/>
      <c r="AB25" s="209"/>
      <c r="AC25" s="209"/>
      <c r="AD25" s="209"/>
      <c r="AE25" s="209"/>
      <c r="AF25" s="209"/>
      <c r="AG25" s="209"/>
      <c r="AH25" s="210"/>
      <c r="AR25" s="133" t="s">
        <v>158</v>
      </c>
      <c r="AS25" s="134">
        <v>20</v>
      </c>
    </row>
    <row r="26" spans="2:46" ht="21.75" customHeight="1">
      <c r="B26" s="202" t="s">
        <v>159</v>
      </c>
      <c r="C26" s="203"/>
      <c r="D26" s="203"/>
      <c r="E26" s="203"/>
      <c r="F26" s="203"/>
      <c r="G26" s="203"/>
      <c r="H26" s="203"/>
      <c r="I26" s="203"/>
      <c r="J26" s="203"/>
      <c r="K26" s="203"/>
      <c r="L26" s="203"/>
      <c r="M26" s="203"/>
      <c r="N26" s="203"/>
      <c r="O26" s="203"/>
      <c r="P26" s="203"/>
      <c r="Q26" s="203"/>
      <c r="R26" s="203"/>
      <c r="S26" s="203"/>
      <c r="T26" s="204"/>
      <c r="U26" s="129">
        <v>114</v>
      </c>
      <c r="V26" s="205"/>
      <c r="W26" s="205"/>
      <c r="X26" s="205"/>
      <c r="Y26" s="211">
        <v>0</v>
      </c>
      <c r="Z26" s="211"/>
      <c r="AA26" s="211"/>
      <c r="AB26" s="211"/>
      <c r="AC26" s="211"/>
      <c r="AD26" s="211"/>
      <c r="AE26" s="211"/>
      <c r="AF26" s="211"/>
      <c r="AG26" s="211"/>
      <c r="AH26" s="212"/>
    </row>
    <row r="27" spans="2:46" ht="21.75" customHeight="1" thickBot="1">
      <c r="B27" s="213" t="s">
        <v>136</v>
      </c>
      <c r="C27" s="213"/>
      <c r="D27" s="213"/>
      <c r="E27" s="213"/>
      <c r="F27" s="213"/>
      <c r="G27" s="213"/>
      <c r="H27" s="213"/>
      <c r="I27" s="213"/>
      <c r="J27" s="213"/>
      <c r="K27" s="213"/>
      <c r="L27" s="213"/>
      <c r="M27" s="213"/>
      <c r="N27" s="213"/>
      <c r="O27" s="213"/>
      <c r="P27" s="213"/>
      <c r="Q27" s="213"/>
      <c r="R27" s="214"/>
      <c r="S27" s="214"/>
      <c r="T27" s="214"/>
      <c r="U27" s="97">
        <v>115</v>
      </c>
      <c r="V27" s="205" t="s">
        <v>109</v>
      </c>
      <c r="W27" s="205"/>
      <c r="X27" s="205"/>
      <c r="Y27" s="215" t="e">
        <f>IF(AND(Y25="SI",Y26&lt;&gt;""),MIN(Y24,AI11*100)*0.18,IF(AND(Y25="NO",Y26&lt;&gt;""),MIN(Y24,VLOOKUP(Y26,AR20:AS25,2,0)*AI11)*0.18,""))</f>
        <v>#REF!</v>
      </c>
      <c r="Z27" s="215"/>
      <c r="AA27" s="215"/>
      <c r="AB27" s="215"/>
      <c r="AC27" s="215"/>
      <c r="AD27" s="215"/>
      <c r="AE27" s="215"/>
      <c r="AF27" s="215"/>
      <c r="AG27" s="215"/>
      <c r="AH27" s="215"/>
    </row>
    <row r="28" spans="2:46" ht="102.75" customHeight="1">
      <c r="B28" s="216" t="s">
        <v>161</v>
      </c>
      <c r="C28" s="217"/>
      <c r="D28" s="217"/>
      <c r="E28" s="217"/>
      <c r="F28" s="217"/>
      <c r="G28" s="217"/>
      <c r="H28" s="217"/>
      <c r="I28" s="217"/>
      <c r="J28" s="217"/>
      <c r="K28" s="217"/>
      <c r="L28" s="217"/>
      <c r="M28" s="217"/>
      <c r="N28" s="217"/>
      <c r="O28" s="217"/>
      <c r="P28" s="217"/>
      <c r="Q28" s="217"/>
      <c r="R28" s="217"/>
      <c r="S28" s="217"/>
      <c r="T28" s="217"/>
      <c r="U28" s="217"/>
      <c r="V28" s="217"/>
      <c r="W28" s="217"/>
      <c r="X28" s="217"/>
      <c r="Y28" s="217"/>
      <c r="Z28" s="217"/>
      <c r="AA28" s="217"/>
      <c r="AB28" s="217"/>
      <c r="AC28" s="217"/>
      <c r="AD28" s="217"/>
      <c r="AE28" s="217"/>
      <c r="AF28" s="217"/>
      <c r="AG28" s="217"/>
      <c r="AH28" s="218"/>
    </row>
    <row r="29" spans="2:46" ht="29.25" customHeight="1">
      <c r="B29" s="206" t="s">
        <v>160</v>
      </c>
      <c r="C29" s="207"/>
      <c r="D29" s="207"/>
      <c r="E29" s="207"/>
      <c r="F29" s="207"/>
      <c r="G29" s="207"/>
      <c r="H29" s="207"/>
      <c r="I29" s="207"/>
      <c r="J29" s="207"/>
      <c r="K29" s="207"/>
      <c r="L29" s="207"/>
      <c r="M29" s="207"/>
      <c r="N29" s="207"/>
      <c r="O29" s="207"/>
      <c r="P29" s="207"/>
      <c r="Q29" s="207"/>
      <c r="R29" s="207"/>
      <c r="S29" s="207"/>
      <c r="T29" s="207"/>
      <c r="U29" s="207"/>
      <c r="V29" s="207"/>
      <c r="W29" s="207"/>
      <c r="X29" s="207"/>
      <c r="Y29" s="207"/>
      <c r="Z29" s="207"/>
      <c r="AA29" s="207"/>
      <c r="AB29" s="207"/>
      <c r="AC29" s="207"/>
      <c r="AD29" s="207"/>
      <c r="AE29" s="207"/>
      <c r="AF29" s="207"/>
      <c r="AG29" s="207"/>
      <c r="AH29" s="208"/>
    </row>
    <row r="30" spans="2:46" ht="29.25" customHeight="1" thickBot="1">
      <c r="B30" s="219" t="s">
        <v>162</v>
      </c>
      <c r="C30" s="220"/>
      <c r="D30" s="220"/>
      <c r="E30" s="220"/>
      <c r="F30" s="220"/>
      <c r="G30" s="220"/>
      <c r="H30" s="220"/>
      <c r="I30" s="220"/>
      <c r="J30" s="220"/>
      <c r="K30" s="220"/>
      <c r="L30" s="220"/>
      <c r="M30" s="220"/>
      <c r="N30" s="220"/>
      <c r="O30" s="220"/>
      <c r="P30" s="220"/>
      <c r="Q30" s="220"/>
      <c r="R30" s="220"/>
      <c r="S30" s="220"/>
      <c r="T30" s="220"/>
      <c r="U30" s="220"/>
      <c r="V30" s="220"/>
      <c r="W30" s="220"/>
      <c r="X30" s="220"/>
      <c r="Y30" s="220"/>
      <c r="Z30" s="220"/>
      <c r="AA30" s="220"/>
      <c r="AB30" s="220"/>
      <c r="AC30" s="220"/>
      <c r="AD30" s="220"/>
      <c r="AE30" s="220"/>
      <c r="AF30" s="220"/>
      <c r="AG30" s="220"/>
      <c r="AH30" s="221"/>
    </row>
    <row r="31" spans="2:46" s="125" customFormat="1" ht="9.75" customHeight="1" thickBot="1">
      <c r="AI31" s="96"/>
    </row>
    <row r="32" spans="2:46" ht="22.5" customHeight="1">
      <c r="B32" s="186" t="s">
        <v>118</v>
      </c>
      <c r="C32" s="186"/>
      <c r="D32" s="186"/>
      <c r="E32" s="186"/>
      <c r="F32" s="186"/>
      <c r="G32" s="186"/>
      <c r="H32" s="186"/>
      <c r="I32" s="186"/>
      <c r="J32" s="186"/>
      <c r="K32" s="186"/>
      <c r="L32" s="186"/>
      <c r="M32" s="186"/>
      <c r="N32" s="186"/>
      <c r="O32" s="186"/>
      <c r="P32" s="186"/>
      <c r="Q32" s="186"/>
      <c r="R32" s="186"/>
      <c r="S32" s="186"/>
      <c r="T32" s="186"/>
      <c r="U32" s="186"/>
      <c r="V32" s="186"/>
      <c r="W32" s="186"/>
      <c r="X32" s="186"/>
      <c r="Y32" s="186"/>
      <c r="Z32" s="186"/>
      <c r="AA32" s="186"/>
      <c r="AB32" s="186"/>
      <c r="AC32" s="186"/>
      <c r="AD32" s="186"/>
      <c r="AE32" s="186"/>
      <c r="AF32" s="186"/>
      <c r="AG32" s="186"/>
      <c r="AH32" s="186"/>
    </row>
    <row r="33" spans="2:34" ht="15.95" customHeight="1" thickBot="1">
      <c r="B33" s="222">
        <v>116</v>
      </c>
      <c r="C33" s="176" t="s">
        <v>119</v>
      </c>
      <c r="D33" s="176"/>
      <c r="E33" s="176"/>
      <c r="F33" s="176"/>
      <c r="G33" s="176"/>
      <c r="H33" s="176"/>
      <c r="I33" s="176"/>
      <c r="J33" s="176"/>
      <c r="K33" s="176"/>
      <c r="L33" s="176"/>
      <c r="M33" s="176"/>
      <c r="N33" s="176"/>
      <c r="O33" s="176"/>
      <c r="P33" s="223">
        <v>117</v>
      </c>
      <c r="Q33" s="224" t="s">
        <v>120</v>
      </c>
      <c r="R33" s="224"/>
      <c r="S33" s="224"/>
      <c r="T33" s="224"/>
      <c r="U33" s="224"/>
      <c r="V33" s="224"/>
      <c r="W33" s="224"/>
      <c r="X33" s="224"/>
      <c r="Y33" s="224"/>
      <c r="Z33" s="224"/>
      <c r="AA33" s="224"/>
      <c r="AB33" s="224"/>
      <c r="AC33" s="224"/>
      <c r="AD33" s="224"/>
      <c r="AE33" s="224"/>
      <c r="AF33" s="224"/>
      <c r="AG33" s="224"/>
      <c r="AH33" s="224"/>
    </row>
    <row r="34" spans="2:34" ht="15.95" customHeight="1" thickBot="1">
      <c r="B34" s="222"/>
      <c r="C34" s="135">
        <v>0</v>
      </c>
      <c r="D34" s="136">
        <v>9</v>
      </c>
      <c r="E34" s="136">
        <v>9</v>
      </c>
      <c r="F34" s="136">
        <v>0</v>
      </c>
      <c r="G34" s="136">
        <v>1</v>
      </c>
      <c r="H34" s="137">
        <v>4</v>
      </c>
      <c r="I34" s="136">
        <v>9</v>
      </c>
      <c r="J34" s="136">
        <v>0</v>
      </c>
      <c r="K34" s="137">
        <v>5</v>
      </c>
      <c r="L34" s="136">
        <v>4</v>
      </c>
      <c r="M34" s="136">
        <v>0</v>
      </c>
      <c r="N34" s="137">
        <v>0</v>
      </c>
      <c r="O34" s="138">
        <v>1</v>
      </c>
      <c r="P34" s="223"/>
      <c r="Q34" s="225" t="str">
        <f>+'Ingreso de datos'!C4</f>
        <v>UNIVERSIDAD CATOLICA DE SANTIAGO DE GUAYAQUIL</v>
      </c>
      <c r="R34" s="225"/>
      <c r="S34" s="225"/>
      <c r="T34" s="225"/>
      <c r="U34" s="225"/>
      <c r="V34" s="225"/>
      <c r="W34" s="225"/>
      <c r="X34" s="225"/>
      <c r="Y34" s="225"/>
      <c r="Z34" s="225"/>
      <c r="AA34" s="225"/>
      <c r="AB34" s="225"/>
      <c r="AC34" s="225"/>
      <c r="AD34" s="225"/>
      <c r="AE34" s="225"/>
      <c r="AF34" s="225"/>
      <c r="AG34" s="225"/>
      <c r="AH34" s="225"/>
    </row>
    <row r="35" spans="2:34" s="125" customFormat="1" ht="10.5" customHeight="1" thickBot="1"/>
    <row r="36" spans="2:34" ht="18.75" customHeight="1">
      <c r="B36" s="226" t="s">
        <v>121</v>
      </c>
      <c r="C36" s="226"/>
      <c r="D36" s="226"/>
      <c r="E36" s="226"/>
      <c r="F36" s="226"/>
      <c r="G36" s="226"/>
      <c r="H36" s="226"/>
      <c r="I36" s="226"/>
      <c r="J36" s="226"/>
      <c r="K36" s="226"/>
      <c r="L36" s="226"/>
      <c r="M36" s="226"/>
      <c r="N36" s="226"/>
      <c r="O36" s="226"/>
      <c r="P36" s="226"/>
      <c r="Q36" s="226"/>
      <c r="R36" s="226"/>
      <c r="S36" s="226"/>
      <c r="T36" s="226"/>
      <c r="U36" s="226"/>
      <c r="V36" s="226"/>
      <c r="W36" s="226"/>
      <c r="X36" s="226"/>
      <c r="Y36" s="226"/>
      <c r="Z36" s="226"/>
      <c r="AA36" s="226"/>
      <c r="AB36" s="226"/>
      <c r="AC36" s="226"/>
      <c r="AD36" s="226"/>
      <c r="AE36" s="226"/>
      <c r="AF36" s="226"/>
      <c r="AG36" s="226"/>
      <c r="AH36" s="226"/>
    </row>
    <row r="37" spans="2:34" ht="12.75" customHeight="1">
      <c r="B37" s="227" t="s">
        <v>122</v>
      </c>
      <c r="C37" s="227"/>
      <c r="D37" s="227"/>
      <c r="E37" s="227"/>
      <c r="F37" s="227"/>
      <c r="G37" s="227"/>
      <c r="H37" s="227"/>
      <c r="I37" s="227"/>
      <c r="J37" s="227"/>
      <c r="K37" s="227"/>
      <c r="L37" s="227"/>
      <c r="M37" s="227"/>
      <c r="N37" s="227"/>
      <c r="O37" s="227"/>
      <c r="P37" s="227"/>
      <c r="Q37" s="227"/>
      <c r="R37" s="227"/>
      <c r="S37" s="227"/>
      <c r="T37" s="228" t="s">
        <v>123</v>
      </c>
      <c r="U37" s="228"/>
      <c r="V37" s="228"/>
      <c r="W37" s="228"/>
      <c r="X37" s="228"/>
      <c r="Y37" s="228"/>
      <c r="Z37" s="228"/>
      <c r="AA37" s="228"/>
      <c r="AB37" s="228"/>
      <c r="AC37" s="228"/>
      <c r="AD37" s="228"/>
      <c r="AE37" s="228"/>
      <c r="AF37" s="228"/>
      <c r="AG37" s="228"/>
      <c r="AH37" s="228"/>
    </row>
    <row r="38" spans="2:34" ht="12.75" customHeight="1">
      <c r="B38" s="229"/>
      <c r="C38" s="230"/>
      <c r="D38" s="230"/>
      <c r="E38" s="230"/>
      <c r="F38" s="230"/>
      <c r="G38" s="230"/>
      <c r="H38" s="230"/>
      <c r="I38" s="230"/>
      <c r="J38" s="230"/>
      <c r="K38" s="230"/>
      <c r="L38" s="230"/>
      <c r="M38" s="230"/>
      <c r="N38" s="230"/>
      <c r="O38" s="230"/>
      <c r="P38" s="230"/>
      <c r="Q38" s="230"/>
      <c r="R38" s="230"/>
      <c r="S38" s="230"/>
      <c r="T38" s="230"/>
      <c r="U38" s="230"/>
      <c r="V38" s="230"/>
      <c r="W38" s="230"/>
      <c r="X38" s="230"/>
      <c r="Y38" s="230"/>
      <c r="Z38" s="230"/>
      <c r="AA38" s="230"/>
      <c r="AB38" s="230"/>
      <c r="AC38" s="230"/>
      <c r="AD38" s="230"/>
      <c r="AE38" s="230"/>
      <c r="AF38" s="230"/>
      <c r="AG38" s="230"/>
      <c r="AH38" s="233"/>
    </row>
    <row r="39" spans="2:34">
      <c r="B39" s="229"/>
      <c r="C39" s="230"/>
      <c r="D39" s="230"/>
      <c r="E39" s="230"/>
      <c r="F39" s="230"/>
      <c r="G39" s="230"/>
      <c r="H39" s="230"/>
      <c r="I39" s="230"/>
      <c r="J39" s="230"/>
      <c r="K39" s="230"/>
      <c r="L39" s="230"/>
      <c r="M39" s="230"/>
      <c r="N39" s="230"/>
      <c r="O39" s="230"/>
      <c r="P39" s="230"/>
      <c r="Q39" s="230"/>
      <c r="R39" s="230"/>
      <c r="S39" s="230"/>
      <c r="T39" s="230"/>
      <c r="U39" s="230"/>
      <c r="V39" s="230"/>
      <c r="W39" s="230"/>
      <c r="X39" s="230"/>
      <c r="Y39" s="230"/>
      <c r="Z39" s="230"/>
      <c r="AA39" s="230"/>
      <c r="AB39" s="230"/>
      <c r="AC39" s="230"/>
      <c r="AD39" s="230"/>
      <c r="AE39" s="230"/>
      <c r="AF39" s="230"/>
      <c r="AG39" s="230"/>
      <c r="AH39" s="233"/>
    </row>
    <row r="40" spans="2:34">
      <c r="B40" s="229"/>
      <c r="C40" s="230"/>
      <c r="D40" s="230"/>
      <c r="E40" s="230"/>
      <c r="F40" s="230"/>
      <c r="G40" s="230"/>
      <c r="H40" s="230"/>
      <c r="I40" s="230"/>
      <c r="J40" s="230"/>
      <c r="K40" s="230"/>
      <c r="L40" s="230"/>
      <c r="M40" s="230"/>
      <c r="N40" s="230"/>
      <c r="O40" s="230"/>
      <c r="P40" s="230"/>
      <c r="Q40" s="230"/>
      <c r="R40" s="230"/>
      <c r="S40" s="230"/>
      <c r="T40" s="230"/>
      <c r="U40" s="230"/>
      <c r="V40" s="230"/>
      <c r="W40" s="230"/>
      <c r="X40" s="230"/>
      <c r="Y40" s="230"/>
      <c r="Z40" s="230"/>
      <c r="AA40" s="230"/>
      <c r="AB40" s="230"/>
      <c r="AC40" s="230"/>
      <c r="AD40" s="230"/>
      <c r="AE40" s="230"/>
      <c r="AF40" s="230"/>
      <c r="AG40" s="230"/>
      <c r="AH40" s="233"/>
    </row>
    <row r="41" spans="2:34">
      <c r="B41" s="229"/>
      <c r="C41" s="230"/>
      <c r="D41" s="230"/>
      <c r="E41" s="230"/>
      <c r="F41" s="230"/>
      <c r="G41" s="230"/>
      <c r="H41" s="230"/>
      <c r="I41" s="230"/>
      <c r="J41" s="230"/>
      <c r="K41" s="230"/>
      <c r="L41" s="230"/>
      <c r="M41" s="230"/>
      <c r="N41" s="230"/>
      <c r="O41" s="230"/>
      <c r="P41" s="230"/>
      <c r="Q41" s="230"/>
      <c r="R41" s="230"/>
      <c r="S41" s="230"/>
      <c r="T41" s="230"/>
      <c r="U41" s="230"/>
      <c r="V41" s="230"/>
      <c r="W41" s="230"/>
      <c r="X41" s="230"/>
      <c r="Y41" s="230"/>
      <c r="Z41" s="230"/>
      <c r="AA41" s="230"/>
      <c r="AB41" s="230"/>
      <c r="AC41" s="230"/>
      <c r="AD41" s="230"/>
      <c r="AE41" s="230"/>
      <c r="AF41" s="230"/>
      <c r="AG41" s="230"/>
      <c r="AH41" s="233"/>
    </row>
    <row r="42" spans="2:34">
      <c r="B42" s="229"/>
      <c r="C42" s="230"/>
      <c r="D42" s="230"/>
      <c r="E42" s="230"/>
      <c r="F42" s="230"/>
      <c r="G42" s="230"/>
      <c r="H42" s="230"/>
      <c r="I42" s="230"/>
      <c r="J42" s="230"/>
      <c r="K42" s="230"/>
      <c r="L42" s="230"/>
      <c r="M42" s="230"/>
      <c r="N42" s="230"/>
      <c r="O42" s="230"/>
      <c r="P42" s="230"/>
      <c r="Q42" s="230"/>
      <c r="R42" s="230"/>
      <c r="S42" s="230"/>
      <c r="T42" s="230"/>
      <c r="U42" s="230"/>
      <c r="V42" s="230"/>
      <c r="W42" s="230"/>
      <c r="X42" s="230"/>
      <c r="Y42" s="230"/>
      <c r="Z42" s="230"/>
      <c r="AA42" s="230"/>
      <c r="AB42" s="230"/>
      <c r="AC42" s="230"/>
      <c r="AD42" s="230"/>
      <c r="AE42" s="230"/>
      <c r="AF42" s="230"/>
      <c r="AG42" s="230"/>
      <c r="AH42" s="233"/>
    </row>
    <row r="43" spans="2:34" ht="13.5" thickBot="1">
      <c r="B43" s="231"/>
      <c r="C43" s="232"/>
      <c r="D43" s="232"/>
      <c r="E43" s="232"/>
      <c r="F43" s="232"/>
      <c r="G43" s="232"/>
      <c r="H43" s="232"/>
      <c r="I43" s="232"/>
      <c r="J43" s="232"/>
      <c r="K43" s="232"/>
      <c r="L43" s="232"/>
      <c r="M43" s="232"/>
      <c r="N43" s="232"/>
      <c r="O43" s="232"/>
      <c r="P43" s="232"/>
      <c r="Q43" s="232"/>
      <c r="R43" s="232"/>
      <c r="S43" s="232"/>
      <c r="T43" s="232"/>
      <c r="U43" s="232"/>
      <c r="V43" s="232"/>
      <c r="W43" s="232"/>
      <c r="X43" s="232"/>
      <c r="Y43" s="232"/>
      <c r="Z43" s="232"/>
      <c r="AA43" s="232"/>
      <c r="AB43" s="232"/>
      <c r="AC43" s="232"/>
      <c r="AD43" s="232"/>
      <c r="AE43" s="232"/>
      <c r="AF43" s="232"/>
      <c r="AG43" s="232"/>
      <c r="AH43" s="234"/>
    </row>
    <row r="44" spans="2:34"/>
    <row r="45" spans="2:34"/>
    <row r="46" spans="2:34"/>
    <row r="47" spans="2:34"/>
    <row r="48" spans="2:34"/>
    <row r="49"/>
    <row r="50"/>
    <row r="51"/>
    <row r="52"/>
    <row r="53"/>
    <row r="54"/>
    <row r="55"/>
  </sheetData>
  <mergeCells count="80">
    <mergeCell ref="B36:AH36"/>
    <mergeCell ref="B37:S37"/>
    <mergeCell ref="T37:AH37"/>
    <mergeCell ref="B38:S43"/>
    <mergeCell ref="T38:AH43"/>
    <mergeCell ref="B30:AH30"/>
    <mergeCell ref="B32:AH32"/>
    <mergeCell ref="B33:B34"/>
    <mergeCell ref="C33:O33"/>
    <mergeCell ref="P33:P34"/>
    <mergeCell ref="Q33:AH33"/>
    <mergeCell ref="Q34:AH34"/>
    <mergeCell ref="B29:AH29"/>
    <mergeCell ref="B25:T25"/>
    <mergeCell ref="V25:X25"/>
    <mergeCell ref="Y25:AH25"/>
    <mergeCell ref="B26:T26"/>
    <mergeCell ref="V26:X26"/>
    <mergeCell ref="Y26:AH26"/>
    <mergeCell ref="B27:Q27"/>
    <mergeCell ref="R27:T27"/>
    <mergeCell ref="V27:X27"/>
    <mergeCell ref="Y27:AH27"/>
    <mergeCell ref="B28:AH28"/>
    <mergeCell ref="B23:T23"/>
    <mergeCell ref="V23:X23"/>
    <mergeCell ref="Y23:AH23"/>
    <mergeCell ref="B24:T24"/>
    <mergeCell ref="V24:X24"/>
    <mergeCell ref="Y24:AH24"/>
    <mergeCell ref="B21:T21"/>
    <mergeCell ref="V21:X21"/>
    <mergeCell ref="Y21:AH21"/>
    <mergeCell ref="B22:T22"/>
    <mergeCell ref="V22:X22"/>
    <mergeCell ref="Y22:AH22"/>
    <mergeCell ref="B19:T19"/>
    <mergeCell ref="V19:X19"/>
    <mergeCell ref="Y19:AH19"/>
    <mergeCell ref="B20:T20"/>
    <mergeCell ref="V20:X20"/>
    <mergeCell ref="Y20:AH20"/>
    <mergeCell ref="B16:T16"/>
    <mergeCell ref="V16:X16"/>
    <mergeCell ref="Y16:AH16"/>
    <mergeCell ref="B17:AH17"/>
    <mergeCell ref="B18:T18"/>
    <mergeCell ref="V18:X18"/>
    <mergeCell ref="Y18:AH18"/>
    <mergeCell ref="B13:AH13"/>
    <mergeCell ref="B14:T14"/>
    <mergeCell ref="V14:X14"/>
    <mergeCell ref="Y14:AH14"/>
    <mergeCell ref="B15:T15"/>
    <mergeCell ref="V15:X15"/>
    <mergeCell ref="Y15:AH15"/>
    <mergeCell ref="AR7:AU7"/>
    <mergeCell ref="W8:Z8"/>
    <mergeCell ref="B11:B12"/>
    <mergeCell ref="C11:O11"/>
    <mergeCell ref="P11:P12"/>
    <mergeCell ref="Q11:AH11"/>
    <mergeCell ref="AI11:AK11"/>
    <mergeCell ref="C12:O12"/>
    <mergeCell ref="Q12:AH12"/>
    <mergeCell ref="B10:AH10"/>
    <mergeCell ref="AI10:AK10"/>
    <mergeCell ref="B2:I3"/>
    <mergeCell ref="J2:AH4"/>
    <mergeCell ref="B5:I5"/>
    <mergeCell ref="B7:F8"/>
    <mergeCell ref="H7:H8"/>
    <mergeCell ref="I7:I8"/>
    <mergeCell ref="J7:J8"/>
    <mergeCell ref="K7:K8"/>
    <mergeCell ref="Q7:U8"/>
    <mergeCell ref="W7:Z7"/>
    <mergeCell ref="AA7:AD7"/>
    <mergeCell ref="AE7:AF7"/>
    <mergeCell ref="AG7:AH7"/>
  </mergeCells>
  <conditionalFormatting sqref="H7:K8 W8 AA8:AH8 C12:O12 Q12:AH12 Y14:AH16">
    <cfRule type="cellIs" dxfId="11" priority="12" operator="equal">
      <formula>""</formula>
    </cfRule>
  </conditionalFormatting>
  <conditionalFormatting sqref="Y18:Y23">
    <cfRule type="cellIs" dxfId="10" priority="9" operator="equal">
      <formula>""</formula>
    </cfRule>
  </conditionalFormatting>
  <conditionalFormatting sqref="Y25:Y26">
    <cfRule type="cellIs" dxfId="9" priority="10" operator="equal">
      <formula>""</formula>
    </cfRule>
  </conditionalFormatting>
  <conditionalFormatting sqref="Y24:AH24">
    <cfRule type="cellIs" dxfId="8" priority="11" operator="equal">
      <formula>""</formula>
    </cfRule>
  </conditionalFormatting>
  <conditionalFormatting sqref="Y27:AH27">
    <cfRule type="cellIs" dxfId="7" priority="7" operator="equal">
      <formula>""</formula>
    </cfRule>
  </conditionalFormatting>
  <conditionalFormatting sqref="AI11">
    <cfRule type="cellIs" dxfId="6" priority="8" operator="equal">
      <formula>""</formula>
    </cfRule>
  </conditionalFormatting>
  <conditionalFormatting sqref="H7:K8 W8 AA8:AH8 C12:O12 Q12:AH12 Y14:AH16">
    <cfRule type="cellIs" dxfId="5" priority="6" operator="equal">
      <formula>""</formula>
    </cfRule>
  </conditionalFormatting>
  <conditionalFormatting sqref="Y18:Y23">
    <cfRule type="cellIs" dxfId="4" priority="3" operator="equal">
      <formula>""</formula>
    </cfRule>
  </conditionalFormatting>
  <conditionalFormatting sqref="Y25:Y26">
    <cfRule type="cellIs" dxfId="3" priority="4" operator="equal">
      <formula>""</formula>
    </cfRule>
  </conditionalFormatting>
  <conditionalFormatting sqref="Y24:AH24">
    <cfRule type="cellIs" dxfId="2" priority="5" operator="equal">
      <formula>""</formula>
    </cfRule>
  </conditionalFormatting>
  <conditionalFormatting sqref="Y27:AH27">
    <cfRule type="cellIs" dxfId="1" priority="1" operator="equal">
      <formula>""</formula>
    </cfRule>
  </conditionalFormatting>
  <conditionalFormatting sqref="AI11">
    <cfRule type="cellIs" dxfId="0" priority="2" operator="equal">
      <formula>""</formula>
    </cfRule>
  </conditionalFormatting>
  <dataValidations count="4">
    <dataValidation type="list" allowBlank="1" showInputMessage="1" showErrorMessage="1" sqref="Y25:AH25" xr:uid="{7F8792C1-DFFB-4BCC-BBA2-42BA5505FAF8}">
      <formula1>$AR$8:$AR$9</formula1>
    </dataValidation>
    <dataValidation type="list" allowBlank="1" showInputMessage="1" showErrorMessage="1" sqref="Y26:AH26" xr:uid="{3D8A5C0C-61D9-4597-9FF9-36F6B9F37737}">
      <formula1>$AR$20:$AR$25</formula1>
    </dataValidation>
    <dataValidation allowBlank="1" showInputMessage="1" showErrorMessage="1" errorTitle="Valores" error="Favor ingrese sólo valores, entre $ 0 y $ 999999" sqref="Y27:AH27" xr:uid="{A31375B8-06D6-4244-9F95-ADEF7E85C74C}"/>
    <dataValidation type="decimal" allowBlank="1" showInputMessage="1" showErrorMessage="1" errorTitle="Valores" error="Favor ingrese sólo valores, entre $ 0 y $ 999999" sqref="Y14:AH16 Y18:AH24 AI11 AL11" xr:uid="{818408C3-49DB-4C38-8A26-01E5B8CF012F}">
      <formula1>0</formula1>
      <formula2>999999</formula2>
    </dataValidation>
  </dataValidations>
  <pageMargins left="0.7" right="0.7" top="0.75" bottom="0.75" header="0.3" footer="0.3"/>
  <pageSetup paperSize="9" orientation="portrait" horizontalDpi="4294967294" verticalDpi="4294967294"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CC428A0C4EFD24F862239B0833DCC8C" ma:contentTypeVersion="20" ma:contentTypeDescription="Crear nuevo documento." ma:contentTypeScope="" ma:versionID="27b5ede3a5ca57716739b21488cc1e5f">
  <xsd:schema xmlns:xsd="http://www.w3.org/2001/XMLSchema" xmlns:xs="http://www.w3.org/2001/XMLSchema" xmlns:p="http://schemas.microsoft.com/office/2006/metadata/properties" xmlns:ns1="http://schemas.microsoft.com/sharepoint/v3" xmlns:ns3="5f186ef2-8853-489e-b464-34f12f1ba861" xmlns:ns4="4e269263-b573-47c8-a91f-fc5ceaeb7d67" targetNamespace="http://schemas.microsoft.com/office/2006/metadata/properties" ma:root="true" ma:fieldsID="bd00f588768d9d5cdc31d6d3f87629de" ns1:_="" ns3:_="" ns4:_="">
    <xsd:import namespace="http://schemas.microsoft.com/sharepoint/v3"/>
    <xsd:import namespace="5f186ef2-8853-489e-b464-34f12f1ba861"/>
    <xsd:import namespace="4e269263-b573-47c8-a91f-fc5ceaeb7d6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Location" minOccurs="0"/>
                <xsd:element ref="ns4:MediaServiceAutoTags" minOccurs="0"/>
                <xsd:element ref="ns4:MediaServiceGenerationTime" minOccurs="0"/>
                <xsd:element ref="ns4:MediaServiceEventHashCode" minOccurs="0"/>
                <xsd:element ref="ns4:MediaLengthInSeconds" minOccurs="0"/>
                <xsd:element ref="ns4:MediaServiceOCR" minOccurs="0"/>
                <xsd:element ref="ns4:MediaServiceAutoKeyPoints" minOccurs="0"/>
                <xsd:element ref="ns4:MediaServiceKeyPoints" minOccurs="0"/>
                <xsd:element ref="ns4:_activity" minOccurs="0"/>
                <xsd:element ref="ns4:MediaServiceObjectDetectorVersions" minOccurs="0"/>
                <xsd:element ref="ns4:MediaServiceSystemTags" minOccurs="0"/>
                <xsd:element ref="ns4: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Propiedades de la Directiva de cumplimiento unificado" ma:hidden="true" ma:internalName="_ip_UnifiedCompliancePolicyProperties">
      <xsd:simpleType>
        <xsd:restriction base="dms:Note"/>
      </xsd:simpleType>
    </xsd:element>
    <xsd:element name="_ip_UnifiedCompliancePolicyUIAction" ma:index="27"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f186ef2-8853-489e-b464-34f12f1ba86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269263-b573-47c8-a91f-fc5ceaeb7d67"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4e269263-b573-47c8-a91f-fc5ceaeb7d67"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526F6A20-B61F-48D4-9DEE-4B75B251C1E5}">
  <ds:schemaRefs>
    <ds:schemaRef ds:uri="http://schemas.microsoft.com/sharepoint/v3/contenttype/forms"/>
  </ds:schemaRefs>
</ds:datastoreItem>
</file>

<file path=customXml/itemProps2.xml><?xml version="1.0" encoding="utf-8"?>
<ds:datastoreItem xmlns:ds="http://schemas.openxmlformats.org/officeDocument/2006/customXml" ds:itemID="{8FE8D83A-A334-4A44-9200-2C6DB00A64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f186ef2-8853-489e-b464-34f12f1ba861"/>
    <ds:schemaRef ds:uri="4e269263-b573-47c8-a91f-fc5ceaeb7d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7872294-5645-4324-9316-22A3550BAA3D}">
  <ds:schemaRefs>
    <ds:schemaRef ds:uri="5f186ef2-8853-489e-b464-34f12f1ba861"/>
    <ds:schemaRef ds:uri="http://schemas.microsoft.com/office/2006/metadata/properties"/>
    <ds:schemaRef ds:uri="http://www.w3.org/XML/1998/namespace"/>
    <ds:schemaRef ds:uri="http://schemas.microsoft.com/office/2006/documentManagement/types"/>
    <ds:schemaRef ds:uri="http://purl.org/dc/dcmitype/"/>
    <ds:schemaRef ds:uri="http://schemas.microsoft.com/office/infopath/2007/PartnerControls"/>
    <ds:schemaRef ds:uri="http://purl.org/dc/elements/1.1/"/>
    <ds:schemaRef ds:uri="http://purl.org/dc/terms/"/>
    <ds:schemaRef ds:uri="4e269263-b573-47c8-a91f-fc5ceaeb7d67"/>
    <ds:schemaRef ds:uri="http://schemas.openxmlformats.org/package/2006/metadata/core-propertie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Ingreso de datos</vt:lpstr>
      <vt:lpstr>Formulario de Gastos Person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DESARROLLADORES</dc:creator>
  <cp:keywords/>
  <dc:description/>
  <cp:lastModifiedBy>Paulina Amarilis Reyes Dominguez</cp:lastModifiedBy>
  <cp:revision/>
  <dcterms:created xsi:type="dcterms:W3CDTF">2013-03-14T22:03:10Z</dcterms:created>
  <dcterms:modified xsi:type="dcterms:W3CDTF">2026-02-05T23:00:54Z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0x0101008CC428A0C4EFD24F862239B0833DCC8C</vt:lpwstr>
  </property>
</Properties>
</file>