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paulina.reyes\OneDrive - Universidad Catolica Santiago de Guayaquil\Documentos\TRABAJO\UCSG\Impuesto RRHH\Impuesto Mensual RD\"/>
    </mc:Choice>
  </mc:AlternateContent>
  <xr:revisionPtr revIDLastSave="10" documentId="8_{023EAB75-D5DB-4B33-8EF9-167556642BF7}" xr6:coauthVersionLast="36" xr6:coauthVersionMax="36" xr10:uidLastSave="{9C1C7B43-E8A7-400C-B88D-8DAA5078A252}"/>
  <bookViews>
    <workbookView xWindow="0" yWindow="0" windowWidth="20490" windowHeight="7545" xr2:uid="{00000000-000D-0000-FFFF-FFFF00000000}"/>
  </bookViews>
  <sheets>
    <sheet name="Ingreso de datos" sheetId="1" r:id="rId1"/>
    <sheet name="Formulario de Gastos Person" sheetId="3" r:id="rId2"/>
  </sheets>
  <definedNames>
    <definedName name="_xlnm.Print_Area" localSheetId="1">'Formulario de Gastos Person'!$B$1:$IT$44</definedName>
  </definedNames>
  <calcPr calcId="191029"/>
</workbook>
</file>

<file path=xl/calcChain.xml><?xml version="1.0" encoding="utf-8"?>
<calcChain xmlns="http://schemas.openxmlformats.org/spreadsheetml/2006/main">
  <c r="Y26" i="3" l="1"/>
  <c r="E75" i="1" l="1"/>
  <c r="E69" i="1"/>
  <c r="E65" i="1"/>
  <c r="E59" i="1"/>
  <c r="E51" i="1"/>
  <c r="E34" i="1"/>
  <c r="E84" i="1"/>
  <c r="E103" i="1"/>
  <c r="D109" i="1"/>
  <c r="E87" i="1" l="1"/>
  <c r="C123" i="1"/>
  <c r="Y23" i="3" l="1"/>
  <c r="D10" i="1" l="1"/>
  <c r="Y18" i="3"/>
  <c r="Y20" i="3"/>
  <c r="Y22" i="3"/>
  <c r="Y21" i="3"/>
  <c r="F22" i="1"/>
  <c r="Y15" i="3" s="1"/>
  <c r="G21" i="1"/>
  <c r="G20" i="1"/>
  <c r="G19" i="1"/>
  <c r="G18" i="1"/>
  <c r="G17" i="1"/>
  <c r="G16" i="1"/>
  <c r="G15" i="1"/>
  <c r="G14" i="1"/>
  <c r="G13" i="1"/>
  <c r="G12" i="1"/>
  <c r="G11" i="1"/>
  <c r="G10" i="1"/>
  <c r="E22" i="1"/>
  <c r="C12" i="3"/>
  <c r="Q12" i="3"/>
  <c r="B165" i="1"/>
  <c r="E134" i="1"/>
  <c r="E131" i="1" s="1"/>
  <c r="E130" i="1" s="1"/>
  <c r="C122" i="1" s="1"/>
  <c r="D11" i="1"/>
  <c r="D12" i="1"/>
  <c r="D13" i="1"/>
  <c r="D14" i="1"/>
  <c r="D15" i="1"/>
  <c r="D16" i="1"/>
  <c r="D17" i="1"/>
  <c r="D18" i="1"/>
  <c r="D19" i="1"/>
  <c r="D20" i="1"/>
  <c r="Q34" i="3"/>
  <c r="B164" i="1"/>
  <c r="B163" i="1"/>
  <c r="B162" i="1"/>
  <c r="B161" i="1"/>
  <c r="B160" i="1"/>
  <c r="B159" i="1"/>
  <c r="B158" i="1"/>
  <c r="B157" i="1"/>
  <c r="C22" i="1"/>
  <c r="E133" i="1" l="1"/>
  <c r="Y19" i="3"/>
  <c r="Y24" i="3" s="1"/>
  <c r="C124" i="1"/>
  <c r="D22" i="1"/>
  <c r="Y14" i="3"/>
  <c r="Y16" i="3" s="1"/>
  <c r="C119" i="1"/>
  <c r="G22" i="1"/>
  <c r="E132" i="1"/>
  <c r="E102" i="1" l="1"/>
  <c r="E104" i="1" s="1"/>
  <c r="E111" i="1" s="1"/>
  <c r="C120" i="1"/>
  <c r="C121" i="1" s="1"/>
  <c r="C125" i="1" s="1"/>
  <c r="C142" i="1" l="1"/>
  <c r="C143" i="1" s="1"/>
  <c r="E143" i="1" s="1"/>
  <c r="E146" i="1"/>
  <c r="Y27" i="3" s="1"/>
  <c r="D144" i="1" l="1"/>
  <c r="C144" i="1"/>
  <c r="E144" i="1" l="1"/>
  <c r="E145" i="1" s="1"/>
  <c r="E147" i="1" s="1"/>
  <c r="E14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HP_Pavilion</author>
    <author>Paulina Reyes</author>
    <author>Paulina Amarilis Reyes Dominguez</author>
  </authors>
  <commentList>
    <comment ref="E8" authorId="0" shapeId="0" xr:uid="{00000000-0006-0000-0000-000001000000}">
      <text>
        <r>
          <rPr>
            <b/>
            <sz val="9"/>
            <color indexed="81"/>
            <rFont val="Tahoma"/>
            <family val="2"/>
          </rPr>
          <t>Fondo de reserva + Decimo tercero + Bono escolar</t>
        </r>
      </text>
    </comment>
    <comment ref="B44" authorId="1" shapeId="0" xr:uid="{00000000-0006-0000-0000-000002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5" authorId="1" shapeId="0" xr:uid="{00000000-0006-0000-0000-000003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6" authorId="1" shapeId="0" xr:uid="{00000000-0006-0000-0000-000004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7" authorId="1" shapeId="0" xr:uid="{00000000-0006-0000-0000-000005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8" authorId="1" shapeId="0" xr:uid="{00000000-0006-0000-0000-000006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B49" authorId="1" shapeId="0" xr:uid="{00000000-0006-0000-0000-000007000000}">
      <text>
        <r>
          <rPr>
            <b/>
            <sz val="9"/>
            <color indexed="81"/>
            <rFont val="Tahoma"/>
            <family val="2"/>
          </rPr>
          <t>ARTE Y CULTURA (exclusivamente los
pagos por concepto de formación,
instrucción – formal y no formal - y consumo
de bienes o servicios, relacionados con las
artes y manifestaciones prestadas por
personas naturales o sociedades que tengan
registrada la actividad artística o cultural en
el RUC)</t>
        </r>
        <r>
          <rPr>
            <sz val="9"/>
            <color indexed="81"/>
            <rFont val="Tahoma"/>
            <family val="2"/>
          </rPr>
          <t xml:space="preserve">
</t>
        </r>
      </text>
    </comment>
    <comment ref="E109" authorId="2" shapeId="0" xr:uid="{44D7007B-EC5D-4601-8039-F07922EE80DB}">
      <text>
        <r>
          <rPr>
            <b/>
            <sz val="9"/>
            <color indexed="81"/>
            <rFont val="Tahoma"/>
            <family val="2"/>
          </rPr>
          <t>Colocar el numero de cargas familiares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Y14" authorId="0" shapeId="0" xr:uid="{00000000-0006-0000-0100-000001000000}">
      <text>
        <r>
          <rPr>
            <sz val="8"/>
            <color indexed="55"/>
            <rFont val="Tahoma"/>
            <family val="2"/>
            <charset val="1"/>
          </rPr>
          <t>Corresponde a la Remuneración Mensual Unificada, sueldo o salario según corresponda, por el tiempo en la Institución en el período 2022 y sumar a ello la décimo tercera y cuarta remuneración y otros ingresos exentos,  NO descuente el valor del aporte al IESS.</t>
        </r>
      </text>
    </comment>
  </commentList>
</comments>
</file>

<file path=xl/sharedStrings.xml><?xml version="1.0" encoding="utf-8"?>
<sst xmlns="http://schemas.openxmlformats.org/spreadsheetml/2006/main" count="180" uniqueCount="164">
  <si>
    <t>NOMBRES</t>
  </si>
  <si>
    <t>CEDULA O PASAPORTE</t>
  </si>
  <si>
    <t>EMPLEADOR</t>
  </si>
  <si>
    <t>UNIVERSIDAD CATOLICA DE SANTIAGO DE GUAYAQUIL</t>
  </si>
  <si>
    <t>IMPUESTO A LA RENTA CON GASTOS PERSONALES</t>
  </si>
  <si>
    <t>INGRESOS</t>
  </si>
  <si>
    <t>Mes</t>
  </si>
  <si>
    <t>Ingreso</t>
  </si>
  <si>
    <t>Aporte IESS</t>
  </si>
  <si>
    <t>Enero</t>
  </si>
  <si>
    <t>Febrero</t>
  </si>
  <si>
    <t>Marzo</t>
  </si>
  <si>
    <t>Abril</t>
  </si>
  <si>
    <t>Mayo</t>
  </si>
  <si>
    <t>Junio</t>
  </si>
  <si>
    <t>Julio</t>
  </si>
  <si>
    <t>Agosto</t>
  </si>
  <si>
    <t>Septiembre</t>
  </si>
  <si>
    <t>Octubre</t>
  </si>
  <si>
    <t>Noviembre</t>
  </si>
  <si>
    <t>Diciembre</t>
  </si>
  <si>
    <t>TOTAL</t>
  </si>
  <si>
    <t>GASTOS PERSONALES</t>
  </si>
  <si>
    <t xml:space="preserve"> V I V I E N D A </t>
  </si>
  <si>
    <t>ARRIENDO</t>
  </si>
  <si>
    <t>INTERESES PRÉSTAMO HIPOTECARIO</t>
  </si>
  <si>
    <t>SERVICIOS BASICOS (AGUA, GAS, ELECTRICIDAD,TELEFONO CONVENCIONAL)</t>
  </si>
  <si>
    <t>CONSTRUCCION, REMODELACION, MEJORA O MANTENIMIENTO</t>
  </si>
  <si>
    <t>ALICUOTAS DE CONDOMINIO</t>
  </si>
  <si>
    <t>IMPUESTO PREDIAL</t>
  </si>
  <si>
    <t>TOTAL GASTOS VIVIENDA</t>
  </si>
  <si>
    <t xml:space="preserve"> E D U C A C I O N ,  A R T E  Y  C U L T U R A</t>
  </si>
  <si>
    <t>MATRICULA Y PENSIÓN</t>
  </si>
  <si>
    <t>ÚTILES Y TEXTOS ESCOLARES</t>
  </si>
  <si>
    <t>EDUCACIÓN PARA DISCAPACITADOS</t>
  </si>
  <si>
    <t>CUIDADO INFANTIL</t>
  </si>
  <si>
    <t xml:space="preserve">TRANSPORTE ESCOLAR </t>
  </si>
  <si>
    <t>INTERESES POR CREDITOS EDUCATIVOS DE INSTITUCIONES AUTORIZADAS</t>
  </si>
  <si>
    <t>UNIFORMES</t>
  </si>
  <si>
    <t>ARTES VIVAS Y ESCÉNICAS: DANZA, TEATRO, ÓPERA, MIMO, ARTES CIRCENSES, MAGIA, PERFORMANCE, TÍTERES Y VIDEO DANZA.</t>
  </si>
  <si>
    <t>ARTES PLÁSTICAS, VISUALES Y APLICADAS: DIBUJO, PINTURA, ESCULTURA, RESTAURACIÓN, GRABADO, CERÁMICA, TATUAJE NO COSMÉTICO, MURAL, FOTOGRAFÍA, VIDEO-ARTE E INSTALACIONES, ALFARERÍA, SERIGRAFÍA, TALLADO E ILUSTRACIÓN.</t>
  </si>
  <si>
    <t>ARTES LITERARIAS Y NARRATIVAS: FORMACIÓN E INSTRUCCIÓN EN ESTAS ÁREAS, PAGO POR RECITALES, ESPECTÁCULOS Y EVENTOS EN VIVO VINCULADOS CON ELLAS, ASÍ COMO LOS PAGOS POR ADQUISICIÓN DE LIBROS Y REVISTAS.</t>
  </si>
  <si>
    <t xml:space="preserve">ARTES CINEMATOGRÁFICAS Y AUDIOVISUALES: FORMACIÓN E INSTRUCCIÓN EN ESTAS ÁREAS, PAGO POR CONCEPTO DE EXHIBICIONES,
ESPECTÁCULOS Y EVENTOS AUDIOVISUALES Y CINEMATOGRÁFICOS.
ARTES CINEMATOGRÁFICAS Y AUDIOVISUALES: FORMACIÓN E INSTRUCCIÓN EN ESTAS ÁREAS, PAGO POR CONCEPTO DE EXHIBICIONES,
ESPECTÁCULOS Y EVENTOS AUDIOVISUALES Y CINEMATOGRÁFICOS.
</t>
  </si>
  <si>
    <t xml:space="preserve">ARTES MUSICALES Y SONORAS: FORMACIÓN E INSTRUCCIÓN EN ESTAS ÁREAS, PAGO POR CONCIERTOS, RECITALES, MUSICALES Y OTRO TIPODE EVENTOS Y ESPECTÁCULOS MUSICALES EN VIVO, ASÍ COMO LOS PAGOS POR ADQUISICIÓN DE INSTRUMENTOS Y COMPLEMENTOS
MUSICALES Y ACCESORIOS PARA TALES INSTRUMENTOS.
</t>
  </si>
  <si>
    <t xml:space="preserve">PROMOCIÓN Y DIFUSIÓN DE LA MEMORIA SOCIAL Y EL PATRIMONIO: FORMACIÓN E INSTRUCCIÓN EN ESTAS ÁREAS, PAGOS POR LOS
CONSUMOS DE ENTRADAS Y SERVICIOS DE LOS REPOSITORIOS DE MEMORIA (MUSEO, ARCHIVO Y BIBLIOTECA).
</t>
  </si>
  <si>
    <t>ARTESANÍA ELABORADOS POR ARTESANOS CALIFICADOS</t>
  </si>
  <si>
    <t>TOTAL GASTOS EDUCACIÓN</t>
  </si>
  <si>
    <t xml:space="preserve"> S A L U D </t>
  </si>
  <si>
    <t>HONORARIOS PROFESIONALES DE SALUD</t>
  </si>
  <si>
    <t>SERVICIOS DE SALUD</t>
  </si>
  <si>
    <t>MEDICINAS Y OTROS</t>
  </si>
  <si>
    <t>MEDICINA PREPAGADA Y PRIMA DE SEGURO MEDICO</t>
  </si>
  <si>
    <t>DEDUCIBLE DEL SEGURO</t>
  </si>
  <si>
    <t>TOTAL GASTOS SALUD</t>
  </si>
  <si>
    <t xml:space="preserve"> A L I M E N T A C I O N</t>
  </si>
  <si>
    <t>ALIMENTOS NATURALES O ARTIFICIALES PARA EL CONSUMO HUMANO</t>
  </si>
  <si>
    <t>PENSIONES ALIMENTICIAS</t>
  </si>
  <si>
    <t>RESTAURANTES</t>
  </si>
  <si>
    <t>TOTAL GASTOS ALIMENTACIÓN</t>
  </si>
  <si>
    <t xml:space="preserve"> V E S T I M E N T A </t>
  </si>
  <si>
    <t xml:space="preserve">PRENDAS DE VESTIR EN GENERAL NO ACCESORIOS </t>
  </si>
  <si>
    <t>TOTAL GASTOS VESTIMENTA</t>
  </si>
  <si>
    <t>TURISMO INTERNO</t>
  </si>
  <si>
    <t>ALOJAMIENTO TURISTICO EN TODAS SUS MODADILADES</t>
  </si>
  <si>
    <t>TRANSPORTE DE PASAJEROS; INCLUYE EL TRANSPORTE AEREO, MARITIMO, FLUVIAL, TERRESTRE, ALQUIER DE VEHICULO CONTRATADO PARA TURISMO INTERNO</t>
  </si>
  <si>
    <t>OPERACIONES TURISTICAS, PAQUETES, TOURS Y DEMAS SERVICIOS TURISTICOS PRESTADOS POR OPERADORES TURISTICOS</t>
  </si>
  <si>
    <t>INTERMEDIACION TURISTICA , AGENCIAS DE SERVICIOS TURISTICOS</t>
  </si>
  <si>
    <t>PARQUES DE ATRACCIONES ESTABLES</t>
  </si>
  <si>
    <t xml:space="preserve">SERVICIOS DE ALIMENTACION Y BEBIDAS NO ALCOHÓLICAS </t>
  </si>
  <si>
    <t>TOTAL GASTOS TURISMO INTERNO</t>
  </si>
  <si>
    <t>TOTAL GASTOS PERSONALES</t>
  </si>
  <si>
    <t>RESUMEN CALCULO DE IMPUESTO A LA RENTA</t>
  </si>
  <si>
    <t>Ingresos</t>
  </si>
  <si>
    <r>
      <t xml:space="preserve">   </t>
    </r>
    <r>
      <rPr>
        <b/>
        <u/>
        <sz val="10"/>
        <color indexed="62"/>
        <rFont val="Tahoma"/>
        <family val="2"/>
      </rPr>
      <t>A</t>
    </r>
  </si>
  <si>
    <t xml:space="preserve">    B</t>
  </si>
  <si>
    <t>Total Base</t>
  </si>
  <si>
    <t xml:space="preserve">    C = A - B</t>
  </si>
  <si>
    <t>Discapacidad</t>
  </si>
  <si>
    <t>Terecera Edad</t>
  </si>
  <si>
    <t>Base Imponible</t>
  </si>
  <si>
    <t>Porcentaje de Discapacidad</t>
  </si>
  <si>
    <t>Desde</t>
  </si>
  <si>
    <t>Hasta</t>
  </si>
  <si>
    <t>% DEL BENEFICIO</t>
  </si>
  <si>
    <t>Total del Beneficio</t>
  </si>
  <si>
    <t>Concepto</t>
  </si>
  <si>
    <t>Valor</t>
  </si>
  <si>
    <t>Impuesto</t>
  </si>
  <si>
    <t>Fracción Básica</t>
  </si>
  <si>
    <t>Fracción Excedente</t>
  </si>
  <si>
    <t>Total Impuesto a Pagar Anual</t>
  </si>
  <si>
    <t>Total Impuesto a Pagar Mensual</t>
  </si>
  <si>
    <t xml:space="preserve">FRACCIÓN BÁSICA </t>
  </si>
  <si>
    <t xml:space="preserve">EXCESO HASTA </t>
  </si>
  <si>
    <t xml:space="preserve">IMP. FRACC. BÁSICA </t>
  </si>
  <si>
    <t>% IMPUESTO FRACC EXCED</t>
  </si>
  <si>
    <t>En adelante</t>
  </si>
  <si>
    <t>Observaciones</t>
  </si>
  <si>
    <t xml:space="preserve">DECLARACIÓN DE GASTOS PERSONALES A SER UTILIZADOS POR EL EMPLEADOR EN EL CASO DE INGRESOS EN RELACIÓN DE DEPENDENCIA </t>
  </si>
  <si>
    <t>FORMULARIO SRI-GP</t>
  </si>
  <si>
    <t>EJERCICIO FISCAL</t>
  </si>
  <si>
    <t>CIUDAD Y FECHA DE ENTREGA/RECEPCIÓN</t>
  </si>
  <si>
    <t>CIUDAD</t>
  </si>
  <si>
    <t>AÑO</t>
  </si>
  <si>
    <t>MES</t>
  </si>
  <si>
    <t>DÍA</t>
  </si>
  <si>
    <t xml:space="preserve">Guayaquil </t>
  </si>
  <si>
    <t>Información / Identificación del empleado contribuyente (a ser llenado por el empleado)</t>
  </si>
  <si>
    <t>CÉDULA O PASAPORTE</t>
  </si>
  <si>
    <t>APELLIDOS Y NOMBRES COMPLETOS</t>
  </si>
  <si>
    <t>(+) TOTAL INGRESOS GRAVADOS CON ESTE EMPLEADOR (con el empleador que más ingresos perciba)</t>
  </si>
  <si>
    <t>USD$</t>
  </si>
  <si>
    <t>(+) TOTAL INGRESOS CON OTROS EMPLEADORES (en caso de haberlos)</t>
  </si>
  <si>
    <t>(=) TOTAL INGRESOS PROYECTADOS</t>
  </si>
  <si>
    <t>GASTOS PROYECTADOS</t>
  </si>
  <si>
    <t>(+) GASTOS DE VIVIENDA</t>
  </si>
  <si>
    <t>(+) GASTOS DE EDUCACIÓN, ARTE Y CULTURA</t>
  </si>
  <si>
    <t>(+) GASTOS DE SALUD</t>
  </si>
  <si>
    <t>(+) GASTOS DE VESTIMENTA</t>
  </si>
  <si>
    <t>(+) GASTOS DE ALIMENTACIÓN</t>
  </si>
  <si>
    <t>(+) TURISMO INTERNO</t>
  </si>
  <si>
    <t xml:space="preserve"> Identificación del Agente de Retención (a ser llenado por el empleador)</t>
  </si>
  <si>
    <t xml:space="preserve"> RUC</t>
  </si>
  <si>
    <t xml:space="preserve"> RAZON SOCIAL, DENOMINACIÓN O APELLIDOS Y NOMBRES COMPLETOS</t>
  </si>
  <si>
    <t xml:space="preserve">Firmas </t>
  </si>
  <si>
    <t>EMPLEADOR / AGENTE DE RETENCIÓN</t>
  </si>
  <si>
    <t>EMPLEADO CONTRIBUYENTE</t>
  </si>
  <si>
    <t xml:space="preserve">   D= C - E - F</t>
  </si>
  <si>
    <t>E. PORCENTAJE DE DISCAPACIDAD (CARNET CONADIS)</t>
  </si>
  <si>
    <t>F. EDAD</t>
  </si>
  <si>
    <t>Rebaja por Gastos Personales</t>
  </si>
  <si>
    <t>Total Impuesto Anual</t>
  </si>
  <si>
    <t>CANASTA BASICA FAMILIAR</t>
  </si>
  <si>
    <t xml:space="preserve">INGRESOS EN RELACION DE DEPENDENCIA GRAVADOS                          </t>
  </si>
  <si>
    <t xml:space="preserve">INGRESOS EN RELACION DE DEPENDENCIA EXENTO                              </t>
  </si>
  <si>
    <t>INGRESOS EN RELACION DE DEPENDENCIA DE OTROS EMPLEADORES</t>
  </si>
  <si>
    <t>VALOR MENOR</t>
  </si>
  <si>
    <t>FORMULA REBAJA POR GASTOS PERSONALES</t>
  </si>
  <si>
    <t>VALOR REBAJA POR GASTOS PERSONALES</t>
  </si>
  <si>
    <t>REBAJA DE IMPUESTO A LA RENTA POR GASTOS PERSONALES PROYECTADOS</t>
  </si>
  <si>
    <t>(=) TOTAL GASTOS PROYECTADOS                                              (106 +107 +108 + 109 + 110 + 111)</t>
  </si>
  <si>
    <t>Beneficio Mayor</t>
  </si>
  <si>
    <t>CÁLCULO IMPUESTO A LA RENTA – 2023</t>
  </si>
  <si>
    <t>IDENTIFICAR EL VALOR MENOR ENTRE GASTOS PERSONALES PROYECTADO Y CANASTA BASICA FAMILIAR MULTIPLICADO POR 7</t>
  </si>
  <si>
    <t>Número de cargas
familiares</t>
  </si>
  <si>
    <t>Número de canastas
familiares básicas</t>
  </si>
  <si>
    <t>VALOR GASTOS PERSONALES PROYECTADOS - INFORMATIVO</t>
  </si>
  <si>
    <t xml:space="preserve">CANASTA BASICA FAMILIAR </t>
  </si>
  <si>
    <t>% DE LA REBAJA GP</t>
  </si>
  <si>
    <t>NUMERO DE CARGA</t>
  </si>
  <si>
    <t>M A S C O T A S</t>
  </si>
  <si>
    <t>ALIMENTACION</t>
  </si>
  <si>
    <t xml:space="preserve">ACCESORIOS </t>
  </si>
  <si>
    <t>MEDICINA</t>
  </si>
  <si>
    <t>Tabla Año 2023 Reformada</t>
  </si>
  <si>
    <t>PROCEDIMIENTO PARA EL CÁLCULO DE LA DE LA REBAJA POR GASTOS PERSONALES PROYECTO DE LEY</t>
  </si>
  <si>
    <t xml:space="preserve">TRABAJADOR O SUS CARGAS FAMILIARES CON ENFERMEDAD CATASTRÓFICA </t>
  </si>
  <si>
    <t>NO</t>
  </si>
  <si>
    <t>5 o más</t>
  </si>
  <si>
    <t>NÚMERO DE CARGAS FAMILIARES PARA REBAJA DE GASTOS PERSONALES</t>
  </si>
  <si>
    <r>
      <rPr>
        <b/>
        <sz val="8"/>
        <color rgb="FF000080"/>
        <rFont val="Arial"/>
        <family val="2"/>
      </rPr>
      <t>2.-</t>
    </r>
    <r>
      <rPr>
        <sz val="8"/>
        <color rgb="FF000080"/>
        <rFont val="Arial"/>
        <family val="2"/>
      </rPr>
      <t xml:space="preserve"> Para efectos de este cálculo se considerará el valor de la canasta familiar básica, al mes de enero del ejercicio fiscal respecto del que se realiza la proyección, según los datos que publique el Instituto Nacional de Estadística y Censos.</t>
    </r>
  </si>
  <si>
    <r>
      <rPr>
        <b/>
        <sz val="8"/>
        <color rgb="FF000080"/>
        <rFont val="Arial"/>
        <family val="2"/>
      </rPr>
      <t>3.-</t>
    </r>
    <r>
      <rPr>
        <sz val="8"/>
        <color rgb="FF000080"/>
        <rFont val="Arial"/>
        <family val="2"/>
      </rPr>
      <t xml:space="preserve"> Se considerarán como cargas familiares a los padres, cónyuge o pareja en unión de hecho e hijos hasta los 21 años o con discapacidad de cualquier edad, siempre que no perciban ingresos gravados y
que sean dependientes del sujeto pasivo. En ningún caso, dos o más contribuyentes podrán considerar a la misma carga familiar para la rebaja por gastos personales.</t>
    </r>
  </si>
  <si>
    <t xml:space="preserve">NOTAS: 
1.- 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Cuando la relación laboral inicie en un mes distinto de enero el resultado deberá dividirse para el número de meses que resten para finalizar el periodo.  
Una copia certificada, con la respectiva firma y sello del empleador, será presentada a los demás empleadores para que se abstengan de efectuar retenciones sobre los pagos efectuados por concepto de remuneración del trabajo en relación de dependencia. 
</t>
  </si>
  <si>
    <t>INGRESOS GRAVADOS PROYECTADOS (ver Nota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</si>
</sst>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 #,##0.00_ ;_ * \-#,##0.00_ ;_ * \-??_ ;_ @_ "/>
  </numFmts>
  <fonts count="49" x14ac:knownFonts="1">
    <font>
      <sz val="10"/>
      <name val="Arial"/>
      <family val="2"/>
    </font>
    <font>
      <sz val="10"/>
      <name val="Arial"/>
      <family val="2"/>
    </font>
    <font>
      <sz val="10"/>
      <color indexed="62"/>
      <name val="Tahoma"/>
      <family val="2"/>
    </font>
    <font>
      <b/>
      <u/>
      <sz val="14"/>
      <color indexed="9"/>
      <name val="Tahoma"/>
      <family val="2"/>
    </font>
    <font>
      <b/>
      <sz val="14"/>
      <color indexed="62"/>
      <name val="Tahoma"/>
      <family val="2"/>
    </font>
    <font>
      <b/>
      <sz val="12"/>
      <color indexed="62"/>
      <name val="Tahoma"/>
      <family val="2"/>
    </font>
    <font>
      <sz val="12"/>
      <color indexed="62"/>
      <name val="Tahoma"/>
      <family val="2"/>
    </font>
    <font>
      <b/>
      <sz val="10"/>
      <color indexed="62"/>
      <name val="Tahoma"/>
      <family val="2"/>
    </font>
    <font>
      <b/>
      <u/>
      <sz val="12"/>
      <color indexed="62"/>
      <name val="Tahoma"/>
      <family val="2"/>
    </font>
    <font>
      <b/>
      <u/>
      <sz val="10"/>
      <color indexed="62"/>
      <name val="Tahoma"/>
      <family val="2"/>
    </font>
    <font>
      <b/>
      <sz val="12"/>
      <color indexed="9"/>
      <name val="Tahoma"/>
      <family val="2"/>
    </font>
    <font>
      <b/>
      <sz val="10"/>
      <color indexed="9"/>
      <name val="Tahoma"/>
      <family val="2"/>
    </font>
    <font>
      <b/>
      <u/>
      <sz val="10"/>
      <color indexed="18"/>
      <name val="Tahoma"/>
      <family val="2"/>
    </font>
    <font>
      <sz val="10"/>
      <color indexed="9"/>
      <name val="Tahoma"/>
      <family val="2"/>
    </font>
    <font>
      <b/>
      <sz val="14"/>
      <color indexed="9"/>
      <name val="Tahoma"/>
      <family val="2"/>
    </font>
    <font>
      <sz val="4"/>
      <color indexed="62"/>
      <name val="Tahoma"/>
      <family val="2"/>
    </font>
    <font>
      <sz val="10"/>
      <color indexed="18"/>
      <name val="Arial"/>
      <family val="2"/>
    </font>
    <font>
      <b/>
      <sz val="12"/>
      <color indexed="18"/>
      <name val="Arial"/>
      <family val="2"/>
    </font>
    <font>
      <sz val="6"/>
      <color indexed="18"/>
      <name val="Arial"/>
      <family val="2"/>
    </font>
    <font>
      <b/>
      <i/>
      <sz val="12"/>
      <color indexed="18"/>
      <name val="Arial"/>
      <family val="2"/>
    </font>
    <font>
      <b/>
      <sz val="10"/>
      <color indexed="18"/>
      <name val="Arial"/>
      <family val="2"/>
    </font>
    <font>
      <b/>
      <sz val="8"/>
      <color indexed="18"/>
      <name val="Arial"/>
      <family val="2"/>
    </font>
    <font>
      <sz val="8"/>
      <color indexed="18"/>
      <name val="Arial"/>
      <family val="2"/>
    </font>
    <font>
      <b/>
      <sz val="9"/>
      <color indexed="18"/>
      <name val="Arial"/>
      <family val="2"/>
    </font>
    <font>
      <sz val="14"/>
      <color indexed="18"/>
      <name val="Arial"/>
      <family val="2"/>
    </font>
    <font>
      <b/>
      <sz val="14"/>
      <color indexed="18"/>
      <name val="Arial"/>
      <family val="2"/>
    </font>
    <font>
      <sz val="10"/>
      <name val="Arial"/>
      <family val="2"/>
    </font>
    <font>
      <sz val="9"/>
      <name val=" New Roman     "/>
    </font>
    <font>
      <sz val="8"/>
      <color indexed="62"/>
      <name val="Tahoma"/>
      <family val="2"/>
    </font>
    <font>
      <b/>
      <u/>
      <sz val="8"/>
      <color indexed="62"/>
      <name val="Tahoma"/>
      <family val="2"/>
    </font>
    <font>
      <b/>
      <sz val="10"/>
      <name val="Arial"/>
      <family val="2"/>
    </font>
    <font>
      <sz val="9"/>
      <color indexed="81"/>
      <name val="Tahoma"/>
      <family val="2"/>
    </font>
    <font>
      <b/>
      <sz val="9"/>
      <color indexed="81"/>
      <name val="Tahoma"/>
      <family val="2"/>
    </font>
    <font>
      <b/>
      <sz val="11"/>
      <color indexed="62"/>
      <name val="Tahoma"/>
      <family val="2"/>
    </font>
    <font>
      <b/>
      <sz val="10"/>
      <color rgb="FF333399"/>
      <name val="Tahoma"/>
      <family val="2"/>
    </font>
    <font>
      <b/>
      <sz val="8"/>
      <color rgb="FF333399"/>
      <name val="Tahoma"/>
      <family val="2"/>
    </font>
    <font>
      <sz val="10"/>
      <color theme="0"/>
      <name val="Arial"/>
      <family val="2"/>
    </font>
    <font>
      <i/>
      <sz val="11"/>
      <color rgb="FF7F7F7F"/>
      <name val="Calibri"/>
      <family val="2"/>
      <scheme val="minor"/>
    </font>
    <font>
      <sz val="8"/>
      <color indexed="55"/>
      <name val="Tahoma"/>
      <family val="2"/>
      <charset val="1"/>
    </font>
    <font>
      <b/>
      <sz val="14"/>
      <color rgb="FF000080"/>
      <name val="Arial"/>
      <family val="2"/>
      <charset val="1"/>
    </font>
    <font>
      <sz val="10"/>
      <color rgb="FF000080"/>
      <name val="Arial"/>
      <family val="2"/>
      <charset val="1"/>
    </font>
    <font>
      <b/>
      <sz val="8"/>
      <color rgb="FF000080"/>
      <name val="Arial"/>
      <family val="2"/>
      <charset val="1"/>
    </font>
    <font>
      <b/>
      <sz val="10"/>
      <color theme="4" tint="-0.499984740745262"/>
      <name val="Tahoma"/>
      <family val="2"/>
    </font>
    <font>
      <b/>
      <sz val="10"/>
      <color theme="4" tint="-0.499984740745262"/>
      <name val="Arial"/>
      <family val="2"/>
    </font>
    <font>
      <b/>
      <sz val="10"/>
      <color rgb="FF002060"/>
      <name val="Tahoma"/>
      <family val="2"/>
    </font>
    <font>
      <sz val="14"/>
      <name val="Arial"/>
      <family val="2"/>
      <charset val="1"/>
    </font>
    <font>
      <sz val="8"/>
      <color rgb="FF000080"/>
      <name val="Arial"/>
      <family val="2"/>
    </font>
    <font>
      <b/>
      <sz val="8"/>
      <color rgb="FF000080"/>
      <name val="Arial"/>
      <family val="2"/>
    </font>
    <font>
      <sz val="8"/>
      <color rgb="FF000080"/>
      <name val="Arial"/>
      <family val="2"/>
      <charset val="1"/>
    </font>
  </fonts>
  <fills count="19">
    <fill>
      <patternFill patternType="none"/>
    </fill>
    <fill>
      <patternFill patternType="gray125"/>
    </fill>
    <fill>
      <patternFill patternType="solid">
        <fgColor indexed="22"/>
        <bgColor indexed="31"/>
      </patternFill>
    </fill>
    <fill>
      <patternFill patternType="solid">
        <fgColor indexed="30"/>
        <bgColor indexed="21"/>
      </patternFill>
    </fill>
    <fill>
      <patternFill patternType="solid">
        <fgColor indexed="26"/>
        <bgColor indexed="9"/>
      </patternFill>
    </fill>
    <fill>
      <patternFill patternType="solid">
        <fgColor indexed="44"/>
        <bgColor indexed="24"/>
      </patternFill>
    </fill>
    <fill>
      <patternFill patternType="solid">
        <fgColor indexed="42"/>
        <bgColor indexed="27"/>
      </patternFill>
    </fill>
    <fill>
      <patternFill patternType="solid">
        <fgColor indexed="49"/>
        <bgColor indexed="40"/>
      </patternFill>
    </fill>
    <fill>
      <patternFill patternType="solid">
        <fgColor indexed="45"/>
        <bgColor indexed="29"/>
      </patternFill>
    </fill>
    <fill>
      <patternFill patternType="solid">
        <fgColor indexed="43"/>
        <bgColor indexed="26"/>
      </patternFill>
    </fill>
    <fill>
      <patternFill patternType="solid">
        <fgColor indexed="24"/>
        <bgColor indexed="44"/>
      </patternFill>
    </fill>
    <fill>
      <patternFill patternType="solid">
        <fgColor indexed="54"/>
        <bgColor indexed="23"/>
      </patternFill>
    </fill>
    <fill>
      <patternFill patternType="solid">
        <fgColor indexed="9"/>
        <bgColor indexed="26"/>
      </patternFill>
    </fill>
    <fill>
      <patternFill patternType="solid">
        <fgColor indexed="31"/>
        <bgColor indexed="64"/>
      </patternFill>
    </fill>
    <fill>
      <patternFill patternType="solid">
        <fgColor indexed="9"/>
        <bgColor indexed="64"/>
      </patternFill>
    </fill>
    <fill>
      <patternFill patternType="solid">
        <fgColor theme="7" tint="0.59999389629810485"/>
        <bgColor indexed="29"/>
      </patternFill>
    </fill>
    <fill>
      <patternFill patternType="solid">
        <fgColor theme="2" tint="-0.249977111117893"/>
        <bgColor indexed="21"/>
      </patternFill>
    </fill>
    <fill>
      <patternFill patternType="solid">
        <fgColor rgb="FFFFFFFF"/>
        <bgColor rgb="FFFFFFCC"/>
      </patternFill>
    </fill>
    <fill>
      <patternFill patternType="solid">
        <fgColor rgb="FFCCCCFF"/>
        <bgColor rgb="FFDDDDDD"/>
      </patternFill>
    </fill>
  </fills>
  <borders count="79">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9"/>
      </left>
      <right style="thin">
        <color indexed="9"/>
      </right>
      <top style="thin">
        <color indexed="9"/>
      </top>
      <bottom style="thin">
        <color indexed="9"/>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medium">
        <color indexed="64"/>
      </right>
      <top/>
      <bottom style="medium">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8"/>
      </right>
      <top style="thin">
        <color indexed="9"/>
      </top>
      <bottom style="thin">
        <color indexed="9"/>
      </bottom>
      <diagonal/>
    </border>
    <border>
      <left style="thin">
        <color indexed="8"/>
      </left>
      <right style="thin">
        <color indexed="8"/>
      </right>
      <top style="thin">
        <color indexed="9"/>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64"/>
      </bottom>
      <diagonal/>
    </border>
    <border>
      <left/>
      <right/>
      <top style="thin">
        <color indexed="9"/>
      </top>
      <bottom style="thin">
        <color theme="0"/>
      </bottom>
      <diagonal/>
    </border>
    <border>
      <left/>
      <right style="thin">
        <color indexed="8"/>
      </right>
      <top style="thin">
        <color theme="0"/>
      </top>
      <bottom/>
      <diagonal/>
    </border>
    <border>
      <left style="thin">
        <color indexed="8"/>
      </left>
      <right/>
      <top style="thin">
        <color theme="0"/>
      </top>
      <bottom style="thin">
        <color theme="0"/>
      </bottom>
      <diagonal/>
    </border>
    <border>
      <left/>
      <right/>
      <top style="thin">
        <color theme="0"/>
      </top>
      <bottom style="thin">
        <color theme="0"/>
      </bottom>
      <diagonal/>
    </border>
    <border>
      <left/>
      <right style="thin">
        <color indexed="8"/>
      </right>
      <top style="thin">
        <color theme="0"/>
      </top>
      <bottom style="thin">
        <color theme="0"/>
      </bottom>
      <diagonal/>
    </border>
    <border>
      <left style="thin">
        <color indexed="8"/>
      </left>
      <right/>
      <top style="thin">
        <color indexed="8"/>
      </top>
      <bottom style="thin">
        <color theme="0"/>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164" fontId="26" fillId="0" borderId="0" applyFill="0" applyBorder="0" applyAlignment="0" applyProtection="0"/>
    <xf numFmtId="0" fontId="26" fillId="0" borderId="0"/>
    <xf numFmtId="9" fontId="1" fillId="0" borderId="0" applyFill="0" applyBorder="0" applyAlignment="0" applyProtection="0"/>
    <xf numFmtId="0" fontId="37" fillId="0" borderId="0" applyNumberFormat="0" applyFill="0" applyBorder="0" applyAlignment="0" applyProtection="0"/>
  </cellStyleXfs>
  <cellXfs count="295">
    <xf numFmtId="0" fontId="0" fillId="0" borderId="0" xfId="0"/>
    <xf numFmtId="0" fontId="2" fillId="2" borderId="0" xfId="0" applyFont="1" applyFill="1" applyAlignment="1" applyProtection="1">
      <alignment vertical="center"/>
    </xf>
    <xf numFmtId="0" fontId="2" fillId="3" borderId="0" xfId="0" applyFont="1" applyFill="1" applyAlignment="1" applyProtection="1">
      <alignment vertical="center"/>
    </xf>
    <xf numFmtId="0" fontId="4" fillId="4" borderId="1" xfId="0" applyFont="1" applyFill="1" applyBorder="1" applyAlignment="1" applyProtection="1">
      <alignment horizontal="center" vertical="center"/>
    </xf>
    <xf numFmtId="3" fontId="5" fillId="4" borderId="2" xfId="0" applyNumberFormat="1" applyFont="1" applyFill="1" applyBorder="1" applyAlignment="1" applyProtection="1">
      <alignment horizontal="center" vertical="center" wrapText="1"/>
    </xf>
    <xf numFmtId="3" fontId="5" fillId="5" borderId="1" xfId="0" applyNumberFormat="1" applyFont="1" applyFill="1" applyBorder="1" applyAlignment="1" applyProtection="1">
      <alignment horizontal="center" vertical="center" wrapText="1"/>
    </xf>
    <xf numFmtId="0" fontId="6" fillId="2" borderId="0" xfId="0" applyFont="1" applyFill="1" applyAlignment="1" applyProtection="1">
      <alignment vertical="center"/>
    </xf>
    <xf numFmtId="0" fontId="6" fillId="2" borderId="0" xfId="0" applyFont="1" applyFill="1" applyAlignment="1" applyProtection="1">
      <alignment horizontal="center" vertical="center"/>
    </xf>
    <xf numFmtId="0" fontId="7" fillId="4" borderId="2" xfId="0" applyFont="1" applyFill="1" applyBorder="1" applyAlignment="1" applyProtection="1">
      <alignment vertical="center"/>
    </xf>
    <xf numFmtId="0" fontId="7" fillId="4" borderId="1" xfId="0" applyFont="1" applyFill="1" applyBorder="1" applyAlignment="1" applyProtection="1">
      <alignment vertical="center"/>
    </xf>
    <xf numFmtId="0" fontId="7" fillId="4" borderId="3" xfId="0" applyFont="1" applyFill="1" applyBorder="1" applyAlignment="1" applyProtection="1">
      <alignment vertical="center"/>
    </xf>
    <xf numFmtId="3" fontId="8" fillId="4" borderId="1" xfId="0" applyNumberFormat="1" applyFont="1" applyFill="1" applyBorder="1" applyAlignment="1" applyProtection="1">
      <alignment horizontal="center" vertical="center" wrapText="1"/>
    </xf>
    <xf numFmtId="164" fontId="8" fillId="5" borderId="1" xfId="1" applyFont="1" applyFill="1" applyBorder="1" applyAlignment="1" applyProtection="1">
      <alignment vertical="center"/>
    </xf>
    <xf numFmtId="164" fontId="7" fillId="0" borderId="1" xfId="1" applyFont="1" applyFill="1" applyBorder="1" applyAlignment="1" applyProtection="1">
      <alignment horizontal="right" vertical="center"/>
      <protection locked="0"/>
    </xf>
    <xf numFmtId="164" fontId="9" fillId="6" borderId="1" xfId="1" applyFont="1" applyFill="1" applyBorder="1" applyAlignment="1" applyProtection="1">
      <alignment horizontal="right" vertical="center"/>
    </xf>
    <xf numFmtId="164" fontId="9" fillId="7" borderId="1" xfId="1" applyFont="1" applyFill="1" applyBorder="1" applyAlignment="1" applyProtection="1">
      <alignment horizontal="right" vertical="center"/>
    </xf>
    <xf numFmtId="164" fontId="9" fillId="7" borderId="2" xfId="1" applyFont="1" applyFill="1" applyBorder="1" applyAlignment="1" applyProtection="1">
      <alignment horizontal="right" vertical="center"/>
    </xf>
    <xf numFmtId="164" fontId="9" fillId="5" borderId="1" xfId="1" applyFont="1" applyFill="1" applyBorder="1" applyAlignment="1" applyProtection="1">
      <alignment horizontal="left" vertical="center"/>
    </xf>
    <xf numFmtId="164" fontId="7" fillId="5" borderId="1" xfId="1" applyFont="1" applyFill="1" applyBorder="1" applyAlignment="1" applyProtection="1">
      <alignment vertical="center"/>
    </xf>
    <xf numFmtId="164" fontId="7" fillId="5" borderId="1" xfId="1" applyFont="1" applyFill="1" applyBorder="1" applyAlignment="1" applyProtection="1">
      <alignment horizontal="left" vertical="center"/>
    </xf>
    <xf numFmtId="0" fontId="9" fillId="8" borderId="1" xfId="0" applyFont="1" applyFill="1" applyBorder="1" applyAlignment="1" applyProtection="1">
      <alignment horizontal="left" vertical="center"/>
    </xf>
    <xf numFmtId="164" fontId="7" fillId="8" borderId="1" xfId="1" applyFont="1" applyFill="1" applyBorder="1" applyAlignment="1" applyProtection="1">
      <alignment vertical="center"/>
    </xf>
    <xf numFmtId="0" fontId="7" fillId="8" borderId="1" xfId="0" applyFont="1" applyFill="1" applyBorder="1" applyAlignment="1" applyProtection="1">
      <alignment horizontal="left" vertical="center"/>
    </xf>
    <xf numFmtId="0" fontId="9" fillId="2" borderId="1" xfId="0" applyFont="1" applyFill="1" applyBorder="1" applyAlignment="1" applyProtection="1">
      <alignment horizontal="left" vertical="center"/>
    </xf>
    <xf numFmtId="164" fontId="9" fillId="2" borderId="1" xfId="1" applyFont="1" applyFill="1" applyBorder="1" applyAlignment="1" applyProtection="1">
      <alignment vertical="center"/>
    </xf>
    <xf numFmtId="0" fontId="7" fillId="2" borderId="1" xfId="0" applyFont="1" applyFill="1" applyBorder="1" applyAlignment="1" applyProtection="1">
      <alignment horizontal="left" vertical="center"/>
    </xf>
    <xf numFmtId="0" fontId="9" fillId="7" borderId="1" xfId="0" applyFont="1" applyFill="1" applyBorder="1" applyAlignment="1" applyProtection="1">
      <alignment horizontal="left" vertical="center"/>
    </xf>
    <xf numFmtId="164" fontId="7" fillId="7" borderId="1" xfId="1" applyFont="1" applyFill="1" applyBorder="1" applyAlignment="1" applyProtection="1">
      <alignment vertical="center"/>
    </xf>
    <xf numFmtId="164" fontId="12" fillId="9" borderId="1" xfId="1" applyFont="1" applyFill="1" applyBorder="1" applyAlignment="1" applyProtection="1">
      <alignment vertical="center"/>
    </xf>
    <xf numFmtId="0" fontId="11" fillId="3" borderId="4" xfId="0" applyFont="1" applyFill="1" applyBorder="1" applyAlignment="1" applyProtection="1">
      <alignment horizontal="left" vertical="center"/>
    </xf>
    <xf numFmtId="164" fontId="12" fillId="9" borderId="4" xfId="1" applyFont="1" applyFill="1" applyBorder="1" applyAlignment="1" applyProtection="1">
      <alignment horizontal="right" vertical="center"/>
    </xf>
    <xf numFmtId="164" fontId="13" fillId="3" borderId="4" xfId="1" applyFont="1" applyFill="1" applyBorder="1" applyAlignment="1" applyProtection="1">
      <alignment horizontal="right" vertical="center"/>
    </xf>
    <xf numFmtId="0" fontId="13" fillId="10" borderId="4" xfId="0" applyFont="1" applyFill="1" applyBorder="1" applyAlignment="1" applyProtection="1">
      <alignment vertical="center"/>
    </xf>
    <xf numFmtId="164" fontId="13" fillId="3" borderId="4" xfId="1" applyNumberFormat="1" applyFont="1" applyFill="1" applyBorder="1" applyAlignment="1" applyProtection="1">
      <alignment horizontal="right" vertical="center"/>
    </xf>
    <xf numFmtId="10" fontId="13" fillId="3" borderId="4" xfId="1" applyNumberFormat="1" applyFont="1" applyFill="1" applyBorder="1" applyAlignment="1" applyProtection="1">
      <alignment horizontal="right" vertical="center"/>
    </xf>
    <xf numFmtId="164" fontId="3" fillId="11" borderId="4" xfId="1" applyFont="1" applyFill="1" applyBorder="1" applyAlignment="1" applyProtection="1">
      <alignment horizontal="right" vertical="center"/>
    </xf>
    <xf numFmtId="3" fontId="11" fillId="11" borderId="4" xfId="0" applyNumberFormat="1"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xf>
    <xf numFmtId="9" fontId="13" fillId="3" borderId="4" xfId="0" applyNumberFormat="1" applyFont="1" applyFill="1" applyBorder="1" applyAlignment="1" applyProtection="1">
      <alignment horizontal="center" vertical="center" wrapText="1"/>
    </xf>
    <xf numFmtId="0" fontId="7" fillId="12" borderId="5" xfId="0" applyFont="1" applyFill="1" applyBorder="1" applyAlignment="1" applyProtection="1">
      <alignment horizontal="center" vertical="center"/>
    </xf>
    <xf numFmtId="0" fontId="2" fillId="12" borderId="6" xfId="0" applyFont="1" applyFill="1" applyBorder="1" applyAlignment="1" applyProtection="1">
      <alignment vertical="center"/>
      <protection locked="0"/>
    </xf>
    <xf numFmtId="0" fontId="2" fillId="12" borderId="7" xfId="0" applyFont="1" applyFill="1" applyBorder="1" applyAlignment="1" applyProtection="1">
      <alignment vertical="center"/>
      <protection locked="0"/>
    </xf>
    <xf numFmtId="0" fontId="2" fillId="12" borderId="8" xfId="0" applyFont="1" applyFill="1" applyBorder="1" applyAlignment="1" applyProtection="1">
      <alignment vertical="center"/>
      <protection locked="0"/>
    </xf>
    <xf numFmtId="0" fontId="2" fillId="12" borderId="0" xfId="0" applyFont="1" applyFill="1" applyBorder="1" applyAlignment="1" applyProtection="1">
      <alignment vertical="center"/>
      <protection locked="0"/>
    </xf>
    <xf numFmtId="0" fontId="2" fillId="12" borderId="9" xfId="0" applyFont="1" applyFill="1" applyBorder="1" applyAlignment="1" applyProtection="1">
      <alignment vertical="center"/>
      <protection locked="0"/>
    </xf>
    <xf numFmtId="0" fontId="2" fillId="12" borderId="10" xfId="0" applyFont="1" applyFill="1" applyBorder="1" applyAlignment="1" applyProtection="1">
      <alignment vertical="center"/>
      <protection locked="0"/>
    </xf>
    <xf numFmtId="0" fontId="2" fillId="12" borderId="11" xfId="0" applyFont="1" applyFill="1" applyBorder="1" applyAlignment="1" applyProtection="1">
      <alignment vertical="center"/>
      <protection locked="0"/>
    </xf>
    <xf numFmtId="0" fontId="2" fillId="12" borderId="12" xfId="0" applyFont="1" applyFill="1" applyBorder="1" applyAlignment="1" applyProtection="1">
      <alignment vertical="center"/>
      <protection locked="0"/>
    </xf>
    <xf numFmtId="164" fontId="27" fillId="0" borderId="13" xfId="1" applyFont="1" applyBorder="1" applyAlignment="1">
      <alignment vertical="center"/>
    </xf>
    <xf numFmtId="0" fontId="7" fillId="2" borderId="0" xfId="0" applyFont="1" applyFill="1" applyAlignment="1" applyProtection="1">
      <alignment vertical="center"/>
    </xf>
    <xf numFmtId="49" fontId="2" fillId="2" borderId="0" xfId="0" applyNumberFormat="1" applyFont="1" applyFill="1" applyAlignment="1" applyProtection="1">
      <alignment vertical="center"/>
    </xf>
    <xf numFmtId="3" fontId="5" fillId="15" borderId="14" xfId="0" applyNumberFormat="1" applyFont="1" applyFill="1" applyBorder="1" applyAlignment="1" applyProtection="1">
      <alignment horizontal="center" vertical="center" wrapText="1"/>
    </xf>
    <xf numFmtId="164" fontId="2" fillId="15" borderId="14" xfId="1" applyFont="1" applyFill="1" applyBorder="1" applyAlignment="1" applyProtection="1">
      <alignment vertical="center"/>
      <protection locked="0"/>
    </xf>
    <xf numFmtId="164" fontId="8" fillId="15" borderId="1" xfId="1" applyFont="1" applyFill="1" applyBorder="1" applyAlignment="1" applyProtection="1">
      <alignment vertical="center"/>
    </xf>
    <xf numFmtId="0" fontId="2" fillId="16" borderId="0" xfId="0" applyFont="1" applyFill="1" applyAlignment="1" applyProtection="1">
      <alignment vertical="center"/>
    </xf>
    <xf numFmtId="0" fontId="6" fillId="16" borderId="0" xfId="0" applyFont="1" applyFill="1" applyAlignment="1" applyProtection="1">
      <alignment vertical="center"/>
    </xf>
    <xf numFmtId="0" fontId="7" fillId="16" borderId="0" xfId="0" applyFont="1" applyFill="1" applyAlignment="1" applyProtection="1">
      <alignment vertical="center"/>
    </xf>
    <xf numFmtId="3" fontId="5" fillId="16" borderId="0" xfId="0" applyNumberFormat="1" applyFont="1" applyFill="1" applyBorder="1" applyAlignment="1" applyProtection="1">
      <alignment horizontal="center" vertical="center" wrapText="1"/>
    </xf>
    <xf numFmtId="2" fontId="2" fillId="16" borderId="0" xfId="0" applyNumberFormat="1" applyFont="1" applyFill="1" applyBorder="1" applyAlignment="1" applyProtection="1">
      <alignment vertical="center"/>
    </xf>
    <xf numFmtId="4" fontId="9" fillId="16" borderId="0" xfId="0" applyNumberFormat="1" applyFont="1" applyFill="1" applyBorder="1" applyAlignment="1" applyProtection="1">
      <alignment vertical="center"/>
    </xf>
    <xf numFmtId="0" fontId="7" fillId="16" borderId="0" xfId="0" applyFont="1" applyFill="1" applyBorder="1" applyAlignment="1" applyProtection="1">
      <alignment vertical="center"/>
    </xf>
    <xf numFmtId="2" fontId="2" fillId="16" borderId="0" xfId="0" applyNumberFormat="1" applyFont="1" applyFill="1" applyAlignment="1" applyProtection="1">
      <alignment vertical="center"/>
    </xf>
    <xf numFmtId="164" fontId="2" fillId="16" borderId="0" xfId="0" applyNumberFormat="1" applyFont="1" applyFill="1" applyAlignment="1" applyProtection="1">
      <alignment vertical="center"/>
    </xf>
    <xf numFmtId="0" fontId="2" fillId="16" borderId="10" xfId="0" applyFont="1" applyFill="1" applyBorder="1" applyAlignment="1" applyProtection="1">
      <alignment vertical="center"/>
    </xf>
    <xf numFmtId="0" fontId="2" fillId="16" borderId="11" xfId="0" applyFont="1" applyFill="1" applyBorder="1" applyAlignment="1" applyProtection="1">
      <alignment vertical="center"/>
    </xf>
    <xf numFmtId="0" fontId="2" fillId="16" borderId="12" xfId="0" applyFont="1" applyFill="1" applyBorder="1" applyAlignment="1" applyProtection="1">
      <alignment vertical="center"/>
    </xf>
    <xf numFmtId="0" fontId="2" fillId="16" borderId="8" xfId="0" applyFont="1" applyFill="1" applyBorder="1" applyAlignment="1" applyProtection="1">
      <alignment vertical="center"/>
    </xf>
    <xf numFmtId="0" fontId="2" fillId="16" borderId="0" xfId="0" applyFont="1" applyFill="1" applyBorder="1" applyAlignment="1" applyProtection="1">
      <alignment vertical="center"/>
    </xf>
    <xf numFmtId="0" fontId="2" fillId="16" borderId="9" xfId="0" applyFont="1" applyFill="1" applyBorder="1" applyAlignment="1" applyProtection="1">
      <alignment vertical="center"/>
    </xf>
    <xf numFmtId="4" fontId="7" fillId="2" borderId="1" xfId="0" applyNumberFormat="1" applyFont="1" applyFill="1" applyBorder="1" applyAlignment="1" applyProtection="1">
      <alignment horizontal="right" vertical="center"/>
    </xf>
    <xf numFmtId="4" fontId="7" fillId="7" borderId="1" xfId="0" applyNumberFormat="1" applyFont="1" applyFill="1" applyBorder="1" applyAlignment="1" applyProtection="1">
      <alignment horizontal="right" vertical="center"/>
    </xf>
    <xf numFmtId="0" fontId="7" fillId="7" borderId="1" xfId="0" applyFont="1" applyFill="1" applyBorder="1" applyAlignment="1" applyProtection="1">
      <alignment horizontal="center" vertical="center"/>
    </xf>
    <xf numFmtId="164" fontId="7" fillId="5" borderId="2" xfId="1" applyFont="1" applyFill="1" applyBorder="1" applyAlignment="1" applyProtection="1">
      <alignment horizontal="right" vertical="center"/>
    </xf>
    <xf numFmtId="0" fontId="28" fillId="16" borderId="0" xfId="0" applyFont="1" applyFill="1" applyAlignment="1" applyProtection="1">
      <alignment vertical="center"/>
    </xf>
    <xf numFmtId="0" fontId="29" fillId="2" borderId="13" xfId="0" applyFont="1" applyFill="1" applyBorder="1" applyAlignment="1" applyProtection="1">
      <alignment horizontal="center" vertical="center"/>
    </xf>
    <xf numFmtId="0" fontId="28" fillId="2" borderId="0" xfId="0" applyFont="1" applyFill="1" applyAlignment="1" applyProtection="1">
      <alignment vertical="center"/>
    </xf>
    <xf numFmtId="4" fontId="34" fillId="8" borderId="1" xfId="0" applyNumberFormat="1" applyFont="1" applyFill="1" applyBorder="1" applyAlignment="1" applyProtection="1">
      <alignment horizontal="right" vertical="center"/>
    </xf>
    <xf numFmtId="9" fontId="34" fillId="5" borderId="2" xfId="3" applyFont="1" applyFill="1" applyBorder="1" applyAlignment="1" applyProtection="1">
      <alignment horizontal="right" vertical="center"/>
    </xf>
    <xf numFmtId="9" fontId="34" fillId="5" borderId="2" xfId="3" applyFont="1" applyFill="1" applyBorder="1" applyAlignment="1" applyProtection="1">
      <alignment vertical="center"/>
    </xf>
    <xf numFmtId="9" fontId="34" fillId="8" borderId="1" xfId="3" applyFont="1" applyFill="1" applyBorder="1" applyAlignment="1" applyProtection="1">
      <alignment vertical="center"/>
    </xf>
    <xf numFmtId="9" fontId="34" fillId="2" borderId="1" xfId="3" applyFont="1" applyFill="1" applyBorder="1" applyAlignment="1" applyProtection="1">
      <alignment horizontal="right" vertical="center"/>
    </xf>
    <xf numFmtId="9" fontId="34" fillId="7" borderId="1" xfId="3" applyFont="1" applyFill="1" applyBorder="1" applyAlignment="1" applyProtection="1">
      <alignment horizontal="right" vertical="center"/>
    </xf>
    <xf numFmtId="9" fontId="34" fillId="7" borderId="1" xfId="3" applyFont="1" applyFill="1" applyBorder="1" applyAlignment="1" applyProtection="1">
      <alignment horizontal="center" vertical="center"/>
    </xf>
    <xf numFmtId="49" fontId="35" fillId="7" borderId="1" xfId="3" applyNumberFormat="1" applyFont="1" applyFill="1" applyBorder="1" applyAlignment="1" applyProtection="1">
      <alignment horizontal="center" vertical="center" wrapText="1"/>
    </xf>
    <xf numFmtId="0" fontId="16" fillId="0" borderId="0" xfId="2" applyFont="1"/>
    <xf numFmtId="0" fontId="17" fillId="13" borderId="15" xfId="2" applyFont="1" applyFill="1" applyBorder="1" applyAlignment="1">
      <alignment horizontal="center" vertical="center"/>
    </xf>
    <xf numFmtId="0" fontId="17" fillId="13" borderId="0" xfId="2" applyFont="1" applyFill="1" applyBorder="1" applyAlignment="1">
      <alignment horizontal="center" vertical="center"/>
    </xf>
    <xf numFmtId="0" fontId="17" fillId="13" borderId="16" xfId="2" applyFont="1" applyFill="1" applyBorder="1" applyAlignment="1">
      <alignment horizontal="center" vertical="center"/>
    </xf>
    <xf numFmtId="0" fontId="18" fillId="0" borderId="0" xfId="2" applyFont="1"/>
    <xf numFmtId="0" fontId="16" fillId="0" borderId="0" xfId="2" applyFont="1" applyBorder="1"/>
    <xf numFmtId="0" fontId="16" fillId="0" borderId="16" xfId="2" applyFont="1" applyBorder="1"/>
    <xf numFmtId="0" fontId="17" fillId="0" borderId="15"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21" fillId="13" borderId="17" xfId="2" applyFont="1" applyFill="1" applyBorder="1" applyAlignment="1">
      <alignment horizontal="center" vertical="center" wrapText="1"/>
    </xf>
    <xf numFmtId="0" fontId="21" fillId="13" borderId="18" xfId="2" applyFont="1" applyFill="1" applyBorder="1" applyAlignment="1">
      <alignment horizontal="center" vertical="center" wrapText="1"/>
    </xf>
    <xf numFmtId="0" fontId="16" fillId="0" borderId="19" xfId="2" applyFont="1" applyBorder="1"/>
    <xf numFmtId="0" fontId="26" fillId="0" borderId="0" xfId="2"/>
    <xf numFmtId="0" fontId="21" fillId="13" borderId="13" xfId="2" applyFont="1" applyFill="1" applyBorder="1" applyAlignment="1">
      <alignment horizontal="center" vertical="center" wrapText="1"/>
    </xf>
    <xf numFmtId="0" fontId="36" fillId="0" borderId="0" xfId="2" applyFont="1"/>
    <xf numFmtId="0" fontId="17" fillId="14" borderId="20" xfId="2" applyFont="1" applyFill="1" applyBorder="1" applyAlignment="1">
      <alignment vertical="center" wrapText="1"/>
    </xf>
    <xf numFmtId="0" fontId="17" fillId="14" borderId="21" xfId="2" applyFont="1" applyFill="1" applyBorder="1" applyAlignment="1">
      <alignment vertical="center" wrapText="1"/>
    </xf>
    <xf numFmtId="0" fontId="17" fillId="0" borderId="22" xfId="2" applyFont="1" applyBorder="1" applyAlignment="1">
      <alignment horizontal="center" vertical="center"/>
    </xf>
    <xf numFmtId="0" fontId="17" fillId="0" borderId="23" xfId="2" applyFont="1" applyBorder="1" applyAlignment="1">
      <alignment horizontal="center" vertical="center"/>
    </xf>
    <xf numFmtId="0" fontId="17" fillId="14" borderId="23" xfId="2" applyFont="1" applyFill="1" applyBorder="1" applyAlignment="1">
      <alignment horizontal="center" vertical="center"/>
    </xf>
    <xf numFmtId="0" fontId="17" fillId="0" borderId="24" xfId="2" applyFont="1" applyBorder="1" applyAlignment="1">
      <alignment horizontal="center" vertical="center"/>
    </xf>
    <xf numFmtId="4" fontId="13" fillId="3" borderId="4" xfId="0" applyNumberFormat="1" applyFont="1" applyFill="1" applyBorder="1" applyAlignment="1" applyProtection="1">
      <alignment horizontal="center" vertical="center" wrapText="1"/>
    </xf>
    <xf numFmtId="0" fontId="11" fillId="11" borderId="4" xfId="0" applyFont="1" applyFill="1" applyBorder="1" applyAlignment="1" applyProtection="1">
      <alignment horizontal="center" vertical="center" wrapText="1"/>
    </xf>
    <xf numFmtId="9" fontId="11" fillId="11" borderId="4" xfId="0" applyNumberFormat="1" applyFont="1" applyFill="1" applyBorder="1" applyAlignment="1" applyProtection="1">
      <alignment horizontal="center" vertical="center" wrapText="1"/>
    </xf>
    <xf numFmtId="0" fontId="22" fillId="14" borderId="25" xfId="2" applyFont="1" applyFill="1" applyBorder="1" applyAlignment="1">
      <alignment horizontal="left" vertical="center" wrapText="1"/>
    </xf>
    <xf numFmtId="0" fontId="14" fillId="11" borderId="4" xfId="0" applyFont="1" applyFill="1" applyBorder="1" applyAlignment="1" applyProtection="1">
      <alignment horizontal="left" vertical="center"/>
    </xf>
    <xf numFmtId="2" fontId="13" fillId="3" borderId="4" xfId="0" applyNumberFormat="1" applyFont="1" applyFill="1" applyBorder="1" applyAlignment="1" applyProtection="1">
      <alignment horizontal="center" vertical="center" wrapText="1"/>
    </xf>
    <xf numFmtId="0" fontId="2" fillId="16" borderId="67" xfId="0" applyFont="1" applyFill="1" applyBorder="1" applyAlignment="1" applyProtection="1">
      <alignment vertical="center"/>
    </xf>
    <xf numFmtId="0" fontId="2" fillId="16" borderId="68" xfId="0" applyFont="1" applyFill="1" applyBorder="1" applyAlignment="1" applyProtection="1">
      <alignment vertical="center"/>
    </xf>
    <xf numFmtId="0" fontId="11" fillId="11" borderId="4" xfId="0" applyFont="1" applyFill="1" applyBorder="1" applyAlignment="1" applyProtection="1">
      <alignment vertical="center" wrapText="1"/>
    </xf>
    <xf numFmtId="3" fontId="5" fillId="4" borderId="3" xfId="0" applyNumberFormat="1" applyFont="1" applyFill="1" applyBorder="1" applyAlignment="1" applyProtection="1">
      <alignment vertical="center" wrapText="1"/>
    </xf>
    <xf numFmtId="3" fontId="33" fillId="4" borderId="7" xfId="0" applyNumberFormat="1" applyFont="1" applyFill="1" applyBorder="1" applyAlignment="1" applyProtection="1">
      <alignment vertical="center" wrapText="1"/>
    </xf>
    <xf numFmtId="0" fontId="2" fillId="16" borderId="72" xfId="0" applyFont="1" applyFill="1" applyBorder="1" applyAlignment="1" applyProtection="1">
      <alignment vertical="center"/>
    </xf>
    <xf numFmtId="0" fontId="2" fillId="16" borderId="69" xfId="0" applyFont="1" applyFill="1" applyBorder="1" applyAlignment="1" applyProtection="1">
      <alignment vertical="center"/>
    </xf>
    <xf numFmtId="0" fontId="40" fillId="0" borderId="0" xfId="4" applyFont="1"/>
    <xf numFmtId="0" fontId="41" fillId="18" borderId="74" xfId="4" applyFont="1" applyFill="1" applyBorder="1" applyAlignment="1">
      <alignment horizontal="center" vertical="center" wrapText="1"/>
    </xf>
    <xf numFmtId="0" fontId="7" fillId="7" borderId="0" xfId="0" applyFont="1" applyFill="1" applyBorder="1" applyAlignment="1" applyProtection="1">
      <alignment horizontal="center" vertical="center"/>
    </xf>
    <xf numFmtId="0" fontId="11" fillId="11" borderId="4" xfId="0" applyFont="1" applyFill="1" applyBorder="1" applyAlignment="1" applyProtection="1">
      <alignment horizontal="center" vertical="center" wrapText="1"/>
    </xf>
    <xf numFmtId="0" fontId="11" fillId="16" borderId="69" xfId="0" applyFont="1" applyFill="1" applyBorder="1" applyAlignment="1" applyProtection="1">
      <alignment vertical="center"/>
    </xf>
    <xf numFmtId="0" fontId="11" fillId="16" borderId="71" xfId="0" applyFont="1" applyFill="1" applyBorder="1" applyAlignment="1" applyProtection="1">
      <alignment vertical="center"/>
    </xf>
    <xf numFmtId="3" fontId="13" fillId="3" borderId="4" xfId="0" applyNumberFormat="1" applyFont="1" applyFill="1" applyBorder="1" applyAlignment="1" applyProtection="1">
      <alignment horizontal="center" vertical="center" wrapText="1"/>
    </xf>
    <xf numFmtId="9" fontId="43" fillId="7" borderId="1" xfId="3" applyFont="1" applyFill="1" applyBorder="1" applyAlignment="1" applyProtection="1">
      <alignment vertical="center"/>
    </xf>
    <xf numFmtId="1" fontId="13" fillId="3" borderId="4" xfId="0" applyNumberFormat="1" applyFont="1" applyFill="1" applyBorder="1" applyAlignment="1" applyProtection="1">
      <alignment horizontal="center" vertical="center" wrapText="1"/>
    </xf>
    <xf numFmtId="164" fontId="7" fillId="7" borderId="1" xfId="1" applyFont="1" applyFill="1" applyBorder="1" applyAlignment="1" applyProtection="1">
      <alignment horizontal="right" vertical="center"/>
    </xf>
    <xf numFmtId="0" fontId="41" fillId="18" borderId="13" xfId="4" applyFont="1" applyFill="1" applyBorder="1" applyAlignment="1">
      <alignment horizontal="center" vertical="center" wrapText="1"/>
    </xf>
    <xf numFmtId="0" fontId="40" fillId="0" borderId="13" xfId="4" applyFont="1" applyBorder="1" applyAlignment="1">
      <alignment horizontal="center"/>
    </xf>
    <xf numFmtId="0" fontId="40" fillId="0" borderId="13" xfId="4" applyFont="1" applyBorder="1"/>
    <xf numFmtId="0" fontId="2" fillId="6" borderId="1" xfId="0" applyFont="1" applyFill="1" applyBorder="1" applyAlignment="1" applyProtection="1">
      <alignment horizontal="left" vertical="center"/>
    </xf>
    <xf numFmtId="0" fontId="7" fillId="7" borderId="66" xfId="0" applyFont="1" applyFill="1" applyBorder="1" applyAlignment="1" applyProtection="1">
      <alignment horizontal="left" vertical="center"/>
    </xf>
    <xf numFmtId="0" fontId="42" fillId="16" borderId="63" xfId="0" applyFont="1" applyFill="1" applyBorder="1" applyAlignment="1" applyProtection="1">
      <alignment horizontal="center" vertical="center" wrapText="1"/>
    </xf>
    <xf numFmtId="0" fontId="42" fillId="16" borderId="64" xfId="0" applyFont="1" applyFill="1" applyBorder="1" applyAlignment="1" applyProtection="1">
      <alignment horizontal="center" vertical="center" wrapText="1"/>
    </xf>
    <xf numFmtId="0" fontId="7" fillId="6" borderId="1" xfId="0" applyFont="1" applyFill="1" applyBorder="1" applyAlignment="1" applyProtection="1">
      <alignment horizontal="left" vertical="center"/>
    </xf>
    <xf numFmtId="0" fontId="7" fillId="6" borderId="1" xfId="0" applyFont="1" applyFill="1" applyBorder="1" applyAlignment="1" applyProtection="1">
      <alignment horizontal="center" vertical="center"/>
    </xf>
    <xf numFmtId="0" fontId="7" fillId="7" borderId="2" xfId="0" applyFont="1" applyFill="1" applyBorder="1" applyAlignment="1" applyProtection="1">
      <alignment horizontal="left" vertical="center"/>
    </xf>
    <xf numFmtId="0" fontId="14" fillId="11" borderId="4" xfId="0" applyFont="1" applyFill="1" applyBorder="1" applyAlignment="1" applyProtection="1">
      <alignment horizontal="left" vertical="center"/>
    </xf>
    <xf numFmtId="0" fontId="44" fillId="16" borderId="69" xfId="0" applyFont="1" applyFill="1" applyBorder="1" applyAlignment="1" applyProtection="1">
      <alignment horizontal="center" vertical="center"/>
    </xf>
    <xf numFmtId="0" fontId="44" fillId="16" borderId="70" xfId="0" applyFont="1" applyFill="1" applyBorder="1" applyAlignment="1" applyProtection="1">
      <alignment horizontal="center" vertical="center"/>
    </xf>
    <xf numFmtId="0" fontId="44" fillId="16" borderId="71" xfId="0" applyFont="1" applyFill="1" applyBorder="1" applyAlignment="1" applyProtection="1">
      <alignment horizontal="center" vertical="center"/>
    </xf>
    <xf numFmtId="0" fontId="15" fillId="16" borderId="0" xfId="0" applyFont="1" applyFill="1" applyBorder="1" applyAlignment="1" applyProtection="1">
      <alignment horizontal="right" vertical="center"/>
    </xf>
    <xf numFmtId="0" fontId="8" fillId="2" borderId="1" xfId="0" applyFont="1" applyFill="1" applyBorder="1" applyAlignment="1" applyProtection="1">
      <alignment horizontal="center" vertical="center"/>
    </xf>
    <xf numFmtId="0" fontId="10" fillId="11" borderId="4" xfId="0" applyFont="1" applyFill="1" applyBorder="1" applyAlignment="1" applyProtection="1">
      <alignment horizontal="center" vertical="center"/>
    </xf>
    <xf numFmtId="9" fontId="11" fillId="11" borderId="4" xfId="0" applyNumberFormat="1"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xf>
    <xf numFmtId="0" fontId="11" fillId="11" borderId="4" xfId="0" applyFont="1" applyFill="1" applyBorder="1" applyAlignment="1" applyProtection="1">
      <alignment horizontal="center" vertical="center" wrapText="1"/>
    </xf>
    <xf numFmtId="0" fontId="11" fillId="11" borderId="61" xfId="0" applyFont="1" applyFill="1" applyBorder="1" applyAlignment="1" applyProtection="1">
      <alignment horizontal="center" vertical="center" wrapText="1"/>
    </xf>
    <xf numFmtId="0" fontId="11" fillId="11" borderId="62" xfId="0" applyFont="1" applyFill="1" applyBorder="1" applyAlignment="1" applyProtection="1">
      <alignment horizontal="center" vertical="center" wrapText="1"/>
    </xf>
    <xf numFmtId="0" fontId="3" fillId="16" borderId="4" xfId="0" applyFont="1" applyFill="1" applyBorder="1" applyAlignment="1" applyProtection="1">
      <alignment horizontal="center" vertical="center"/>
    </xf>
    <xf numFmtId="3" fontId="33" fillId="4" borderId="65" xfId="0" applyNumberFormat="1" applyFont="1" applyFill="1" applyBorder="1" applyAlignment="1" applyProtection="1">
      <alignment horizontal="center" vertical="center" wrapText="1"/>
    </xf>
    <xf numFmtId="3" fontId="33" fillId="4" borderId="14"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xf>
    <xf numFmtId="4" fontId="39" fillId="0" borderId="34" xfId="4" applyNumberFormat="1" applyFont="1" applyBorder="1" applyAlignment="1">
      <alignment horizontal="right"/>
    </xf>
    <xf numFmtId="0" fontId="20" fillId="0" borderId="73" xfId="2" applyFont="1" applyBorder="1" applyAlignment="1">
      <alignment horizontal="left" vertical="center" wrapText="1"/>
    </xf>
    <xf numFmtId="0" fontId="20" fillId="0" borderId="48" xfId="2" applyFont="1" applyBorder="1" applyAlignment="1">
      <alignment horizontal="left" vertical="center" wrapText="1"/>
    </xf>
    <xf numFmtId="0" fontId="20" fillId="0" borderId="50" xfId="2" applyFont="1" applyBorder="1" applyAlignment="1">
      <alignment horizontal="left" vertical="center" wrapText="1"/>
    </xf>
    <xf numFmtId="0" fontId="41" fillId="17" borderId="35" xfId="4" applyFont="1" applyFill="1" applyBorder="1" applyAlignment="1">
      <alignment horizontal="left" vertical="center" wrapText="1"/>
    </xf>
    <xf numFmtId="0" fontId="46" fillId="17" borderId="78" xfId="4" applyFont="1" applyFill="1" applyBorder="1" applyAlignment="1">
      <alignment horizontal="justify" vertical="center" wrapText="1"/>
    </xf>
    <xf numFmtId="0" fontId="48" fillId="17" borderId="20" xfId="4" applyFont="1" applyFill="1" applyBorder="1" applyAlignment="1">
      <alignment horizontal="justify" vertical="center" wrapText="1"/>
    </xf>
    <xf numFmtId="0" fontId="48" fillId="17" borderId="21" xfId="4" applyFont="1" applyFill="1" applyBorder="1" applyAlignment="1">
      <alignment horizontal="justify" vertical="center" wrapText="1"/>
    </xf>
    <xf numFmtId="0" fontId="41" fillId="17" borderId="29" xfId="4" applyFont="1" applyFill="1" applyBorder="1" applyAlignment="1">
      <alignment horizontal="left" vertical="center" wrapText="1"/>
    </xf>
    <xf numFmtId="0" fontId="41" fillId="17" borderId="25" xfId="4" applyFont="1" applyFill="1" applyBorder="1" applyAlignment="1">
      <alignment horizontal="left" vertical="center" wrapText="1"/>
    </xf>
    <xf numFmtId="0" fontId="41" fillId="17" borderId="30" xfId="4" applyFont="1" applyFill="1" applyBorder="1" applyAlignment="1">
      <alignment horizontal="left" vertical="center" wrapText="1"/>
    </xf>
    <xf numFmtId="0" fontId="39" fillId="0" borderId="31" xfId="4" applyFont="1" applyBorder="1" applyAlignment="1">
      <alignment horizontal="center"/>
    </xf>
    <xf numFmtId="0" fontId="39" fillId="0" borderId="25" xfId="4" applyFont="1" applyBorder="1" applyAlignment="1">
      <alignment horizontal="center"/>
    </xf>
    <xf numFmtId="4" fontId="39" fillId="0" borderId="25" xfId="4" applyNumberFormat="1" applyFont="1" applyBorder="1" applyAlignment="1">
      <alignment horizontal="right"/>
    </xf>
    <xf numFmtId="4" fontId="39" fillId="0" borderId="45" xfId="4" applyNumberFormat="1" applyFont="1" applyBorder="1" applyAlignment="1">
      <alignment horizontal="right"/>
    </xf>
    <xf numFmtId="0" fontId="46" fillId="17" borderId="75" xfId="4" applyFont="1" applyFill="1" applyBorder="1" applyAlignment="1">
      <alignment horizontal="justify" vertical="center" wrapText="1"/>
    </xf>
    <xf numFmtId="0" fontId="48" fillId="17" borderId="76" xfId="4" applyFont="1" applyFill="1" applyBorder="1" applyAlignment="1">
      <alignment horizontal="justify" vertical="center" wrapText="1"/>
    </xf>
    <xf numFmtId="0" fontId="48" fillId="17" borderId="77" xfId="4" applyFont="1" applyFill="1" applyBorder="1" applyAlignment="1">
      <alignment horizontal="justify" vertical="center" wrapText="1"/>
    </xf>
    <xf numFmtId="0" fontId="46" fillId="17" borderId="46" xfId="4" applyFont="1" applyFill="1" applyBorder="1" applyAlignment="1">
      <alignment horizontal="justify" vertical="center" wrapText="1"/>
    </xf>
    <xf numFmtId="0" fontId="48" fillId="17" borderId="13" xfId="4" applyFont="1" applyFill="1" applyBorder="1" applyAlignment="1">
      <alignment horizontal="justify" vertical="center" wrapText="1"/>
    </xf>
    <xf numFmtId="0" fontId="48" fillId="17" borderId="47" xfId="4" applyFont="1" applyFill="1" applyBorder="1" applyAlignment="1">
      <alignment horizontal="justify" vertical="center" wrapText="1"/>
    </xf>
    <xf numFmtId="0" fontId="41" fillId="17" borderId="36" xfId="4" applyFont="1" applyFill="1" applyBorder="1" applyAlignment="1">
      <alignment horizontal="right" vertical="center" wrapText="1"/>
    </xf>
    <xf numFmtId="0" fontId="39" fillId="0" borderId="32" xfId="4" applyFont="1" applyBorder="1" applyAlignment="1">
      <alignment horizontal="center"/>
    </xf>
    <xf numFmtId="4" fontId="45" fillId="0" borderId="25" xfId="4" applyNumberFormat="1" applyFont="1" applyBorder="1" applyAlignment="1" applyProtection="1">
      <alignment horizontal="center"/>
      <protection locked="0"/>
    </xf>
    <xf numFmtId="4" fontId="45" fillId="0" borderId="45" xfId="4" applyNumberFormat="1" applyFont="1" applyBorder="1" applyAlignment="1" applyProtection="1">
      <alignment horizontal="center"/>
      <protection locked="0"/>
    </xf>
    <xf numFmtId="0" fontId="22" fillId="14" borderId="29" xfId="2" applyFont="1" applyFill="1" applyBorder="1" applyAlignment="1">
      <alignment horizontal="left" vertical="center" wrapText="1"/>
    </xf>
    <xf numFmtId="0" fontId="22" fillId="14" borderId="25" xfId="2" applyFont="1" applyFill="1" applyBorder="1" applyAlignment="1">
      <alignment horizontal="left" vertical="center" wrapText="1"/>
    </xf>
    <xf numFmtId="0" fontId="24" fillId="0" borderId="31" xfId="2" applyFont="1" applyBorder="1" applyAlignment="1">
      <alignment horizontal="center"/>
    </xf>
    <xf numFmtId="0" fontId="24" fillId="0" borderId="25" xfId="2" applyFont="1" applyBorder="1" applyAlignment="1">
      <alignment horizontal="center"/>
    </xf>
    <xf numFmtId="2" fontId="17" fillId="14" borderId="32" xfId="2" applyNumberFormat="1" applyFont="1" applyFill="1" applyBorder="1" applyAlignment="1">
      <alignment horizontal="right" vertical="center" wrapText="1"/>
    </xf>
    <xf numFmtId="2" fontId="17" fillId="14" borderId="33" xfId="2" applyNumberFormat="1" applyFont="1" applyFill="1" applyBorder="1" applyAlignment="1">
      <alignment horizontal="right" vertical="center" wrapText="1"/>
    </xf>
    <xf numFmtId="2" fontId="17" fillId="14" borderId="34" xfId="2" applyNumberFormat="1" applyFont="1" applyFill="1" applyBorder="1" applyAlignment="1">
      <alignment horizontal="right" vertical="center" wrapText="1"/>
    </xf>
    <xf numFmtId="0" fontId="18" fillId="14" borderId="35" xfId="2" applyFont="1" applyFill="1" applyBorder="1" applyAlignment="1">
      <alignment horizontal="center" wrapText="1"/>
    </xf>
    <xf numFmtId="0" fontId="18" fillId="14" borderId="33" xfId="2" applyFont="1" applyFill="1" applyBorder="1" applyAlignment="1">
      <alignment horizontal="center" wrapText="1"/>
    </xf>
    <xf numFmtId="0" fontId="18" fillId="14" borderId="36" xfId="2" applyFont="1" applyFill="1" applyBorder="1" applyAlignment="1">
      <alignment horizontal="center" wrapText="1"/>
    </xf>
    <xf numFmtId="0" fontId="18" fillId="14" borderId="15" xfId="2" applyFont="1" applyFill="1" applyBorder="1" applyAlignment="1">
      <alignment horizontal="center" wrapText="1"/>
    </xf>
    <xf numFmtId="0" fontId="18" fillId="14" borderId="0" xfId="2" applyFont="1" applyFill="1" applyBorder="1" applyAlignment="1">
      <alignment horizontal="center" wrapText="1"/>
    </xf>
    <xf numFmtId="0" fontId="18" fillId="14" borderId="37" xfId="2" applyFont="1" applyFill="1" applyBorder="1" applyAlignment="1">
      <alignment horizontal="center" wrapText="1"/>
    </xf>
    <xf numFmtId="0" fontId="18" fillId="14" borderId="38" xfId="2" applyFont="1" applyFill="1" applyBorder="1" applyAlignment="1">
      <alignment horizontal="center" wrapText="1"/>
    </xf>
    <xf numFmtId="0" fontId="18" fillId="14" borderId="19" xfId="2" applyFont="1" applyFill="1" applyBorder="1" applyAlignment="1">
      <alignment horizontal="center" wrapText="1"/>
    </xf>
    <xf numFmtId="0" fontId="18" fillId="14" borderId="39" xfId="2" applyFont="1" applyFill="1" applyBorder="1" applyAlignment="1">
      <alignment horizontal="center" wrapText="1"/>
    </xf>
    <xf numFmtId="0" fontId="26" fillId="0" borderId="32" xfId="2" applyFont="1" applyFill="1" applyBorder="1" applyAlignment="1">
      <alignment horizontal="center" wrapText="1"/>
    </xf>
    <xf numFmtId="0" fontId="26" fillId="0" borderId="33" xfId="2" applyFont="1" applyFill="1" applyBorder="1" applyAlignment="1">
      <alignment horizontal="center" wrapText="1"/>
    </xf>
    <xf numFmtId="0" fontId="26" fillId="0" borderId="34" xfId="2" applyFont="1" applyFill="1" applyBorder="1" applyAlignment="1">
      <alignment horizontal="center" wrapText="1"/>
    </xf>
    <xf numFmtId="0" fontId="26" fillId="0" borderId="40" xfId="2" applyFont="1" applyFill="1" applyBorder="1" applyAlignment="1">
      <alignment horizontal="center" wrapText="1"/>
    </xf>
    <xf numFmtId="0" fontId="26" fillId="0" borderId="0" xfId="2" applyFont="1" applyFill="1" applyAlignment="1">
      <alignment horizontal="center" wrapText="1"/>
    </xf>
    <xf numFmtId="0" fontId="26" fillId="0" borderId="16" xfId="2" applyFont="1" applyFill="1" applyBorder="1" applyAlignment="1">
      <alignment horizontal="center" wrapText="1"/>
    </xf>
    <xf numFmtId="0" fontId="26" fillId="0" borderId="41" xfId="2" applyFont="1" applyFill="1" applyBorder="1" applyAlignment="1">
      <alignment horizontal="center" wrapText="1"/>
    </xf>
    <xf numFmtId="0" fontId="26" fillId="0" borderId="19" xfId="2" applyFont="1" applyFill="1" applyBorder="1" applyAlignment="1">
      <alignment horizontal="center" wrapText="1"/>
    </xf>
    <xf numFmtId="0" fontId="26" fillId="0" borderId="42" xfId="2" applyFont="1" applyFill="1" applyBorder="1" applyAlignment="1">
      <alignment horizontal="center" wrapText="1"/>
    </xf>
    <xf numFmtId="0" fontId="21" fillId="13" borderId="43" xfId="2" applyFont="1" applyFill="1" applyBorder="1" applyAlignment="1">
      <alignment horizontal="center" vertical="center" wrapText="1"/>
    </xf>
    <xf numFmtId="0" fontId="21" fillId="13" borderId="44" xfId="2" applyFont="1" applyFill="1" applyBorder="1" applyAlignment="1">
      <alignment horizontal="center" vertical="center" wrapText="1"/>
    </xf>
    <xf numFmtId="0" fontId="22" fillId="14" borderId="32" xfId="2" applyFont="1" applyFill="1" applyBorder="1" applyAlignment="1">
      <alignment horizontal="left" vertical="center" wrapText="1"/>
    </xf>
    <xf numFmtId="0" fontId="22" fillId="14" borderId="33" xfId="2" applyFont="1" applyFill="1" applyBorder="1" applyAlignment="1">
      <alignment horizontal="left" vertical="center" wrapText="1"/>
    </xf>
    <xf numFmtId="0" fontId="22" fillId="14" borderId="36" xfId="2" applyFont="1" applyFill="1" applyBorder="1" applyAlignment="1">
      <alignment horizontal="left" vertical="center" wrapText="1"/>
    </xf>
    <xf numFmtId="0" fontId="21" fillId="13" borderId="32" xfId="2" applyFont="1" applyFill="1" applyBorder="1" applyAlignment="1">
      <alignment horizontal="center" vertical="center" wrapText="1"/>
    </xf>
    <xf numFmtId="0" fontId="21" fillId="13" borderId="41" xfId="2" applyFont="1" applyFill="1" applyBorder="1" applyAlignment="1">
      <alignment horizontal="center" vertical="center" wrapText="1"/>
    </xf>
    <xf numFmtId="0" fontId="22" fillId="14" borderId="34" xfId="2" applyFont="1" applyFill="1" applyBorder="1" applyAlignment="1">
      <alignment horizontal="left" vertical="center" wrapText="1"/>
    </xf>
    <xf numFmtId="0" fontId="17" fillId="14" borderId="41" xfId="2" applyFont="1" applyFill="1" applyBorder="1" applyAlignment="1">
      <alignment horizontal="left" vertical="center" wrapText="1"/>
    </xf>
    <xf numFmtId="0" fontId="17" fillId="14" borderId="19" xfId="2" applyFont="1" applyFill="1" applyBorder="1" applyAlignment="1">
      <alignment horizontal="left" vertical="center" wrapText="1"/>
    </xf>
    <xf numFmtId="0" fontId="17" fillId="14" borderId="42" xfId="2" applyFont="1" applyFill="1" applyBorder="1" applyAlignment="1">
      <alignment horizontal="left" vertical="center" wrapText="1"/>
    </xf>
    <xf numFmtId="0" fontId="20" fillId="14" borderId="29" xfId="2" applyFont="1" applyFill="1" applyBorder="1" applyAlignment="1">
      <alignment horizontal="center" wrapText="1"/>
    </xf>
    <xf numFmtId="0" fontId="20" fillId="14" borderId="25" xfId="2" applyFont="1" applyFill="1" applyBorder="1" applyAlignment="1">
      <alignment horizontal="center" wrapText="1"/>
    </xf>
    <xf numFmtId="0" fontId="20" fillId="14" borderId="30" xfId="2" applyFont="1" applyFill="1" applyBorder="1" applyAlignment="1">
      <alignment horizontal="center" wrapText="1"/>
    </xf>
    <xf numFmtId="0" fontId="20" fillId="14" borderId="31" xfId="2" applyFont="1" applyFill="1" applyBorder="1" applyAlignment="1">
      <alignment horizontal="center" wrapText="1"/>
    </xf>
    <xf numFmtId="0" fontId="26" fillId="0" borderId="25" xfId="2" applyBorder="1" applyAlignment="1">
      <alignment wrapText="1"/>
    </xf>
    <xf numFmtId="0" fontId="26" fillId="0" borderId="45" xfId="2" applyBorder="1" applyAlignment="1">
      <alignment wrapText="1"/>
    </xf>
    <xf numFmtId="0" fontId="20" fillId="14" borderId="73" xfId="2" applyFont="1" applyFill="1" applyBorder="1" applyAlignment="1">
      <alignment horizontal="left" vertical="center" wrapText="1"/>
    </xf>
    <xf numFmtId="0" fontId="20" fillId="14" borderId="48" xfId="2" applyFont="1" applyFill="1" applyBorder="1" applyAlignment="1">
      <alignment horizontal="left" vertical="center" wrapText="1"/>
    </xf>
    <xf numFmtId="0" fontId="20" fillId="14" borderId="50" xfId="2" applyFont="1" applyFill="1" applyBorder="1" applyAlignment="1">
      <alignment horizontal="left" vertical="center" wrapText="1"/>
    </xf>
    <xf numFmtId="0" fontId="22" fillId="14" borderId="30" xfId="2" applyFont="1" applyFill="1" applyBorder="1" applyAlignment="1">
      <alignment horizontal="left" vertical="center" wrapText="1"/>
    </xf>
    <xf numFmtId="0" fontId="23" fillId="14" borderId="46" xfId="2" applyFont="1" applyFill="1" applyBorder="1" applyAlignment="1">
      <alignment horizontal="left"/>
    </xf>
    <xf numFmtId="0" fontId="23" fillId="14" borderId="13" xfId="2" applyFont="1" applyFill="1" applyBorder="1" applyAlignment="1">
      <alignment horizontal="left"/>
    </xf>
    <xf numFmtId="0" fontId="23" fillId="14" borderId="47" xfId="2" applyFont="1" applyFill="1" applyBorder="1" applyAlignment="1">
      <alignment horizontal="left"/>
    </xf>
    <xf numFmtId="0" fontId="21" fillId="14" borderId="29" xfId="2" applyFont="1" applyFill="1" applyBorder="1" applyAlignment="1">
      <alignment horizontal="left" vertical="center" wrapText="1"/>
    </xf>
    <xf numFmtId="0" fontId="21" fillId="14" borderId="25" xfId="2" applyFont="1" applyFill="1" applyBorder="1" applyAlignment="1">
      <alignment horizontal="left" vertical="center" wrapText="1"/>
    </xf>
    <xf numFmtId="0" fontId="21" fillId="14" borderId="30" xfId="2" applyFont="1" applyFill="1" applyBorder="1" applyAlignment="1">
      <alignment horizontal="left" vertical="center" wrapText="1"/>
    </xf>
    <xf numFmtId="0" fontId="20" fillId="0" borderId="26" xfId="2" applyFont="1" applyBorder="1" applyAlignment="1">
      <alignment horizontal="left" vertical="center" wrapText="1"/>
    </xf>
    <xf numFmtId="0" fontId="20" fillId="0" borderId="27" xfId="2" applyFont="1" applyBorder="1" applyAlignment="1">
      <alignment horizontal="left" vertical="center" wrapText="1"/>
    </xf>
    <xf numFmtId="0" fontId="20" fillId="0" borderId="28" xfId="2" applyFont="1" applyBorder="1" applyAlignment="1">
      <alignment horizontal="left" vertical="center" wrapText="1"/>
    </xf>
    <xf numFmtId="0" fontId="24" fillId="0" borderId="31" xfId="2" applyFont="1" applyBorder="1" applyAlignment="1" applyProtection="1">
      <alignment horizontal="center"/>
      <protection locked="0" hidden="1"/>
    </xf>
    <xf numFmtId="0" fontId="24" fillId="0" borderId="25" xfId="2" applyFont="1" applyBorder="1" applyAlignment="1" applyProtection="1">
      <alignment horizontal="center"/>
      <protection locked="0" hidden="1"/>
    </xf>
    <xf numFmtId="0" fontId="17" fillId="14" borderId="52" xfId="2" applyFont="1" applyFill="1" applyBorder="1" applyAlignment="1">
      <alignment horizontal="center" vertical="center" wrapText="1"/>
    </xf>
    <xf numFmtId="0" fontId="17" fillId="14" borderId="53" xfId="2" applyFont="1" applyFill="1" applyBorder="1" applyAlignment="1">
      <alignment horizontal="center" vertical="center" wrapText="1"/>
    </xf>
    <xf numFmtId="0" fontId="17" fillId="14" borderId="55" xfId="2" applyFont="1" applyFill="1" applyBorder="1" applyAlignment="1">
      <alignment horizontal="center" vertical="center" wrapText="1"/>
    </xf>
    <xf numFmtId="0" fontId="25" fillId="0" borderId="31" xfId="2" applyFont="1" applyBorder="1" applyAlignment="1">
      <alignment horizontal="center"/>
    </xf>
    <xf numFmtId="0" fontId="25" fillId="0" borderId="25" xfId="2" applyFont="1" applyBorder="1" applyAlignment="1">
      <alignment horizontal="center"/>
    </xf>
    <xf numFmtId="0" fontId="23" fillId="14" borderId="29" xfId="2" applyFont="1" applyFill="1" applyBorder="1" applyAlignment="1">
      <alignment horizontal="left" vertical="center"/>
    </xf>
    <xf numFmtId="0" fontId="23" fillId="14" borderId="53" xfId="2" applyFont="1" applyFill="1" applyBorder="1" applyAlignment="1">
      <alignment horizontal="left" vertical="center"/>
    </xf>
    <xf numFmtId="0" fontId="23" fillId="14" borderId="25" xfId="2" applyFont="1" applyFill="1" applyBorder="1" applyAlignment="1">
      <alignment horizontal="left" vertical="center"/>
    </xf>
    <xf numFmtId="0" fontId="23" fillId="14" borderId="55" xfId="2" applyFont="1" applyFill="1" applyBorder="1" applyAlignment="1">
      <alignment horizontal="left" vertical="center"/>
    </xf>
    <xf numFmtId="0" fontId="21" fillId="13" borderId="33" xfId="2" applyFont="1" applyFill="1" applyBorder="1" applyAlignment="1">
      <alignment horizontal="center" vertical="center" wrapText="1"/>
    </xf>
    <xf numFmtId="0" fontId="21" fillId="13" borderId="0" xfId="2" applyFont="1" applyFill="1" applyBorder="1" applyAlignment="1">
      <alignment horizontal="center" vertical="center" wrapText="1"/>
    </xf>
    <xf numFmtId="49" fontId="17" fillId="14" borderId="52" xfId="2" applyNumberFormat="1" applyFont="1" applyFill="1" applyBorder="1" applyAlignment="1">
      <alignment horizontal="center" vertical="center" wrapText="1"/>
    </xf>
    <xf numFmtId="0" fontId="17" fillId="14" borderId="53" xfId="2" applyNumberFormat="1" applyFont="1" applyFill="1" applyBorder="1" applyAlignment="1">
      <alignment horizontal="center" vertical="center" wrapText="1"/>
    </xf>
    <xf numFmtId="0" fontId="17" fillId="14" borderId="54" xfId="2" applyNumberFormat="1" applyFont="1" applyFill="1" applyBorder="1" applyAlignment="1">
      <alignment horizontal="center" vertical="center" wrapText="1"/>
    </xf>
    <xf numFmtId="0" fontId="21" fillId="13" borderId="35" xfId="2" applyFont="1" applyFill="1" applyBorder="1" applyAlignment="1">
      <alignment horizontal="center" vertical="center" wrapText="1"/>
    </xf>
    <xf numFmtId="0" fontId="21" fillId="13" borderId="51" xfId="2" applyFont="1" applyFill="1" applyBorder="1" applyAlignment="1">
      <alignment horizontal="center" vertical="center" wrapText="1"/>
    </xf>
    <xf numFmtId="0" fontId="16" fillId="13" borderId="26" xfId="2" applyFont="1" applyFill="1" applyBorder="1" applyAlignment="1">
      <alignment horizontal="center"/>
    </xf>
    <xf numFmtId="0" fontId="16" fillId="13" borderId="27" xfId="2" applyFont="1" applyFill="1" applyBorder="1" applyAlignment="1">
      <alignment horizontal="center"/>
    </xf>
    <xf numFmtId="0" fontId="16" fillId="13" borderId="28" xfId="2" applyFont="1" applyFill="1" applyBorder="1" applyAlignment="1">
      <alignment horizontal="center"/>
    </xf>
    <xf numFmtId="0" fontId="16" fillId="13" borderId="15" xfId="2" applyFont="1" applyFill="1" applyBorder="1" applyAlignment="1">
      <alignment horizontal="center"/>
    </xf>
    <xf numFmtId="0" fontId="16" fillId="13" borderId="0" xfId="2" applyFont="1" applyFill="1" applyBorder="1" applyAlignment="1">
      <alignment horizontal="center"/>
    </xf>
    <xf numFmtId="0" fontId="16" fillId="13" borderId="16" xfId="2" applyFont="1" applyFill="1" applyBorder="1" applyAlignment="1">
      <alignment horizontal="center"/>
    </xf>
    <xf numFmtId="0" fontId="17" fillId="13" borderId="26" xfId="2" applyFont="1" applyFill="1" applyBorder="1" applyAlignment="1">
      <alignment horizontal="center" vertical="center" wrapText="1"/>
    </xf>
    <xf numFmtId="0" fontId="17" fillId="13" borderId="27" xfId="2" applyFont="1" applyFill="1" applyBorder="1" applyAlignment="1">
      <alignment horizontal="center" vertical="center" wrapText="1"/>
    </xf>
    <xf numFmtId="0" fontId="26" fillId="0" borderId="27" xfId="2" applyBorder="1" applyAlignment="1">
      <alignment vertical="center" wrapText="1"/>
    </xf>
    <xf numFmtId="0" fontId="26" fillId="0" borderId="28" xfId="2" applyBorder="1" applyAlignment="1">
      <alignment vertical="center" wrapText="1"/>
    </xf>
    <xf numFmtId="0" fontId="17" fillId="13" borderId="15" xfId="2" applyFont="1" applyFill="1" applyBorder="1" applyAlignment="1">
      <alignment horizontal="center" vertical="center" wrapText="1"/>
    </xf>
    <xf numFmtId="0" fontId="17" fillId="13" borderId="0" xfId="2" applyFont="1" applyFill="1" applyBorder="1" applyAlignment="1">
      <alignment horizontal="center" vertical="center" wrapText="1"/>
    </xf>
    <xf numFmtId="0" fontId="26" fillId="0" borderId="0" xfId="2" applyBorder="1" applyAlignment="1">
      <alignment vertical="center" wrapText="1"/>
    </xf>
    <xf numFmtId="0" fontId="26" fillId="0" borderId="16" xfId="2" applyBorder="1" applyAlignment="1">
      <alignment vertical="center" wrapText="1"/>
    </xf>
    <xf numFmtId="0" fontId="17" fillId="13" borderId="38" xfId="2" applyFont="1" applyFill="1" applyBorder="1" applyAlignment="1">
      <alignment horizontal="center" vertical="center" wrapText="1"/>
    </xf>
    <xf numFmtId="0" fontId="17" fillId="13" borderId="19" xfId="2" applyFont="1" applyFill="1" applyBorder="1" applyAlignment="1">
      <alignment horizontal="center" vertical="center" wrapText="1"/>
    </xf>
    <xf numFmtId="0" fontId="26" fillId="0" borderId="19" xfId="2" applyBorder="1" applyAlignment="1">
      <alignment vertical="center" wrapText="1"/>
    </xf>
    <xf numFmtId="0" fontId="26" fillId="0" borderId="42" xfId="2" applyBorder="1" applyAlignment="1">
      <alignment vertical="center" wrapText="1"/>
    </xf>
    <xf numFmtId="0" fontId="26" fillId="0" borderId="19" xfId="2" applyBorder="1" applyAlignment="1">
      <alignment horizontal="center" vertical="center" wrapText="1"/>
    </xf>
    <xf numFmtId="0" fontId="26" fillId="0" borderId="42" xfId="2" applyBorder="1" applyAlignment="1">
      <alignment horizontal="center" vertical="center" wrapText="1"/>
    </xf>
    <xf numFmtId="0" fontId="20" fillId="14" borderId="26" xfId="2" applyFont="1" applyFill="1" applyBorder="1" applyAlignment="1">
      <alignment horizontal="center" vertical="center" wrapText="1"/>
    </xf>
    <xf numFmtId="0" fontId="26" fillId="0" borderId="27" xfId="2" applyBorder="1" applyAlignment="1">
      <alignment horizontal="center" vertical="center" wrapText="1"/>
    </xf>
    <xf numFmtId="0" fontId="26" fillId="0" borderId="56" xfId="2" applyBorder="1" applyAlignment="1">
      <alignment horizontal="center" vertical="center" wrapText="1"/>
    </xf>
    <xf numFmtId="0" fontId="26" fillId="0" borderId="38" xfId="2" applyBorder="1" applyAlignment="1">
      <alignment horizontal="center" vertical="center" wrapText="1"/>
    </xf>
    <xf numFmtId="0" fontId="26" fillId="0" borderId="39" xfId="2" applyBorder="1" applyAlignment="1">
      <alignment horizontal="center" vertical="center" wrapText="1"/>
    </xf>
    <xf numFmtId="0" fontId="19" fillId="0" borderId="57" xfId="2" applyFont="1" applyFill="1" applyBorder="1" applyAlignment="1" applyProtection="1">
      <alignment horizontal="center" vertical="center"/>
      <protection locked="0"/>
    </xf>
    <xf numFmtId="0" fontId="19" fillId="0" borderId="22" xfId="2" applyFont="1" applyFill="1" applyBorder="1" applyAlignment="1" applyProtection="1">
      <alignment horizontal="center" vertical="center"/>
      <protection locked="0"/>
    </xf>
    <xf numFmtId="0" fontId="19" fillId="0" borderId="58" xfId="2" applyFont="1" applyFill="1" applyBorder="1" applyAlignment="1" applyProtection="1">
      <alignment horizontal="center" vertical="center"/>
      <protection locked="0"/>
    </xf>
    <xf numFmtId="0" fontId="19" fillId="0" borderId="23" xfId="2" applyFont="1" applyFill="1" applyBorder="1" applyAlignment="1" applyProtection="1">
      <alignment horizontal="center" vertical="center"/>
      <protection locked="0"/>
    </xf>
    <xf numFmtId="0" fontId="19" fillId="0" borderId="59" xfId="2" applyFont="1" applyFill="1" applyBorder="1" applyAlignment="1" applyProtection="1">
      <alignment horizontal="center" vertical="center"/>
      <protection locked="0"/>
    </xf>
    <xf numFmtId="0" fontId="19" fillId="0" borderId="60" xfId="2" applyFont="1" applyFill="1" applyBorder="1" applyAlignment="1" applyProtection="1">
      <alignment horizontal="center" vertical="center"/>
      <protection locked="0"/>
    </xf>
    <xf numFmtId="0" fontId="17" fillId="14" borderId="41" xfId="2" applyFont="1" applyFill="1" applyBorder="1" applyAlignment="1">
      <alignment horizontal="center" vertical="center" wrapText="1"/>
    </xf>
    <xf numFmtId="0" fontId="17" fillId="14" borderId="19" xfId="2" applyFont="1" applyFill="1" applyBorder="1" applyAlignment="1">
      <alignment horizontal="center" vertical="center" wrapText="1"/>
    </xf>
    <xf numFmtId="0" fontId="20" fillId="0" borderId="26" xfId="2" applyFont="1" applyFill="1" applyBorder="1" applyAlignment="1">
      <alignment horizontal="center" vertical="center" wrapText="1"/>
    </xf>
    <xf numFmtId="0" fontId="30" fillId="0" borderId="27" xfId="2" applyFont="1" applyFill="1" applyBorder="1" applyAlignment="1">
      <alignment horizontal="center" vertical="center" wrapText="1"/>
    </xf>
    <xf numFmtId="0" fontId="30" fillId="0" borderId="38" xfId="2" applyFont="1" applyFill="1" applyBorder="1" applyAlignment="1">
      <alignment horizontal="center" vertical="center" wrapText="1"/>
    </xf>
    <xf numFmtId="0" fontId="30" fillId="0" borderId="19" xfId="2" applyFont="1" applyFill="1" applyBorder="1" applyAlignment="1">
      <alignment horizontal="center" vertical="center" wrapText="1"/>
    </xf>
    <xf numFmtId="0" fontId="21" fillId="14" borderId="48" xfId="2" applyFont="1" applyFill="1" applyBorder="1" applyAlignment="1">
      <alignment horizontal="center" vertical="center" wrapText="1"/>
    </xf>
    <xf numFmtId="0" fontId="26" fillId="0" borderId="48" xfId="2" applyBorder="1" applyAlignment="1">
      <alignment wrapText="1"/>
    </xf>
    <xf numFmtId="0" fontId="26" fillId="0" borderId="49" xfId="2" applyBorder="1" applyAlignment="1">
      <alignment wrapText="1"/>
    </xf>
    <xf numFmtId="0" fontId="26" fillId="0" borderId="48" xfId="2" applyBorder="1" applyAlignment="1">
      <alignment horizontal="center" vertical="center" wrapText="1"/>
    </xf>
    <xf numFmtId="0" fontId="26" fillId="0" borderId="49" xfId="2" applyBorder="1" applyAlignment="1">
      <alignment horizontal="center" vertical="center" wrapText="1"/>
    </xf>
    <xf numFmtId="0" fontId="26" fillId="0" borderId="50" xfId="2" applyBorder="1" applyAlignment="1">
      <alignment horizontal="center" vertical="center" wrapText="1"/>
    </xf>
  </cellXfs>
  <cellStyles count="5">
    <cellStyle name="Millares" xfId="1" builtinId="3"/>
    <cellStyle name="Normal" xfId="0" builtinId="0"/>
    <cellStyle name="Normal 2" xfId="2" xr:uid="{00000000-0005-0000-0000-000002000000}"/>
    <cellStyle name="Porcentaje" xfId="3" builtinId="5"/>
    <cellStyle name="Texto explicativo" xfId="4" builtinId="53"/>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B3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19050</xdr:rowOff>
    </xdr:from>
    <xdr:to>
      <xdr:col>7</xdr:col>
      <xdr:colOff>38100</xdr:colOff>
      <xdr:row>3</xdr:row>
      <xdr:rowOff>180975</xdr:rowOff>
    </xdr:to>
    <xdr:pic>
      <xdr:nvPicPr>
        <xdr:cNvPr id="7269" name="Imagen 1">
          <a:extLst>
            <a:ext uri="{FF2B5EF4-FFF2-40B4-BE49-F238E27FC236}">
              <a16:creationId xmlns:a16="http://schemas.microsoft.com/office/drawing/2014/main" id="{00000000-0008-0000-0100-000065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0" y="190500"/>
          <a:ext cx="1143000" cy="7143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3</xdr:col>
      <xdr:colOff>197643</xdr:colOff>
      <xdr:row>33</xdr:row>
      <xdr:rowOff>166687</xdr:rowOff>
    </xdr:from>
    <xdr:to>
      <xdr:col>35</xdr:col>
      <xdr:colOff>0</xdr:colOff>
      <xdr:row>34</xdr:row>
      <xdr:rowOff>11906</xdr:rowOff>
    </xdr:to>
    <xdr:sp macro="" textlink="" fLocksText="0">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804862" y="11644312"/>
          <a:ext cx="9291638" cy="476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22680" rIns="0" bIns="0" anchor="t"/>
        <a:lstStyle/>
        <a:p>
          <a:pPr algn="l" rtl="0">
            <a:lnSpc>
              <a:spcPts val="900"/>
            </a:lnSpc>
            <a:defRPr sz="1000"/>
          </a:pPr>
          <a:r>
            <a:rPr lang="es-EC" sz="1000" b="0" i="0" u="none" strike="noStrike">
              <a:effectLst/>
              <a:latin typeface="+mn-lt"/>
              <a:ea typeface="+mn-ea"/>
              <a:cs typeface="+mn-cs"/>
            </a:rPr>
            <a:t>NOTAS: </a:t>
          </a:r>
          <a:br>
            <a:rPr lang="es-EC" sz="1000" b="0" i="0" u="none" strike="noStrike">
              <a:effectLst/>
              <a:latin typeface="+mn-lt"/>
              <a:ea typeface="+mn-ea"/>
              <a:cs typeface="+mn-cs"/>
            </a:rPr>
          </a:br>
          <a:r>
            <a:rPr lang="es-EC" sz="1000" b="1" i="0" u="none" strike="noStrike">
              <a:effectLst/>
              <a:latin typeface="+mn-lt"/>
              <a:ea typeface="+mn-ea"/>
              <a:cs typeface="+mn-cs"/>
            </a:rPr>
            <a:t>1.- </a:t>
          </a:r>
          <a:r>
            <a:rPr lang="es-EC" sz="1000" b="0" i="0" u="none" strike="noStrike">
              <a:effectLst/>
              <a:latin typeface="+mn-lt"/>
              <a:ea typeface="+mn-ea"/>
              <a:cs typeface="+mn-cs"/>
            </a:rPr>
            <a:t>Cuando un contribuyente trabaje con DOS O MÁS empleadores, presentará este informe al empleador con el que perciba mayores ingresos, el que efectuará la retención considerando los ingresos gravados y deducciones (aportes personales al IESS) con todos los empleadores, sobre la base imponible así obtenida, se aplicará la tarifa contenida en la tabla de Impuesto a la Renta de personas naturales y sucesiones indivisas de la Ley de Régimen Tributario Interno, con lo que se obtendrá la proyección del Impuesto a la Renta causado en el ejercicio económico. Al resultado obtenido se le restará la rebaja por la proyección de gastos personales, según los límites establecidos en la Ley, y se dividirá para 12, para determinar la alícuota mensual a retener por concepto de Impuesto a la Renta.  </a:t>
          </a:r>
          <a:br>
            <a:rPr lang="es-EC" sz="1000" b="0" i="0" u="none" strike="noStrike">
              <a:effectLst/>
              <a:latin typeface="+mn-lt"/>
              <a:ea typeface="+mn-ea"/>
              <a:cs typeface="+mn-cs"/>
            </a:rPr>
          </a:br>
          <a:r>
            <a:rPr lang="es-EC" sz="1000" b="0" i="0" u="none" strike="noStrike">
              <a:effectLst/>
              <a:latin typeface="+mn-lt"/>
              <a:ea typeface="+mn-ea"/>
              <a:cs typeface="+mn-cs"/>
            </a:rPr>
            <a:t>Una copia certificada, con la respectiva firma y sello del empleador, será presentada a los demás empleadores para que se abstengan de efectuar retenciones sobre los pagos efectuados por concepto de remuneración del trabajo en relación de dependencia.  </a:t>
          </a:r>
          <a:r>
            <a:rPr lang="es-EC" sz="1000" b="1" i="0" u="none" strike="noStrike">
              <a:effectLst/>
              <a:latin typeface="+mn-lt"/>
              <a:ea typeface="+mn-ea"/>
              <a:cs typeface="+mn-cs"/>
            </a:rPr>
            <a:t>2.- </a:t>
          </a:r>
          <a:r>
            <a:rPr lang="es-EC" sz="1000" b="0" i="0" u="none" strike="noStrike">
              <a:effectLst/>
              <a:latin typeface="+mn-lt"/>
              <a:ea typeface="+mn-ea"/>
              <a:cs typeface="+mn-cs"/>
            </a:rPr>
            <a:t>Para efectos de determinar el monto de la rebaja, el empleador deberá considerar que el monto a aplicar varía dependiendo de si los ingresos brutos anuales del trabajador (casilla 105) superan o no el valor de dos coma trece (2,13) fracciones básicas desgravadas de Impuesto a la Renta del ejercicio fiscal sobre el que se va a realizar la proyección. Consecuentemente: </a:t>
          </a:r>
          <a:r>
            <a:rPr lang="es-EC" sz="800"/>
            <a:t> </a:t>
          </a:r>
          <a:r>
            <a:rPr lang="es-EC" sz="1000" b="0" i="0" u="none" strike="noStrike">
              <a:effectLst/>
              <a:latin typeface="+mn-lt"/>
              <a:ea typeface="+mn-ea"/>
              <a:cs typeface="+mn-cs"/>
            </a:rPr>
            <a:t>• Si la renta bruta anual (Casilla 105) del trabajador no excede de 2,13 fracciones básicas desgravadas de Impuesto a la Renta, el monto máximo de la rebaja por gastos personales será el que resulte de aplicar la siguiente fórmula: R= L x 20% </a:t>
          </a:r>
          <a:r>
            <a:rPr lang="es-EC" sz="800"/>
            <a:t> </a:t>
          </a:r>
          <a:r>
            <a:rPr lang="es-EC" sz="1000" b="0" i="0" u="none" strike="noStrike">
              <a:effectLst/>
              <a:latin typeface="+mn-lt"/>
              <a:ea typeface="+mn-ea"/>
              <a:cs typeface="+mn-cs"/>
            </a:rPr>
            <a:t>• Si la renta bruta anual (Casilla 105) del trabajador excede de 2,13 fracciones básicas desgravadas de Impuesto a la Renta, el monto máximo de la rebaja por gastos personales será el que resulte de aplicar la siguiente fórmula: R= L x 10%</a:t>
          </a:r>
          <a:r>
            <a:rPr lang="es-EC" sz="800"/>
            <a:t> </a:t>
          </a:r>
          <a:r>
            <a:rPr lang="es-EC" sz="1000" b="0" i="0" u="none" strike="noStrike">
              <a:effectLst/>
              <a:latin typeface="+mn-lt"/>
              <a:ea typeface="+mn-ea"/>
              <a:cs typeface="+mn-cs"/>
            </a:rPr>
            <a:t>Donde:</a:t>
          </a:r>
          <a:br>
            <a:rPr lang="es-EC" sz="1000" b="0" i="0" u="none" strike="noStrike">
              <a:effectLst/>
              <a:latin typeface="+mn-lt"/>
              <a:ea typeface="+mn-ea"/>
              <a:cs typeface="+mn-cs"/>
            </a:rPr>
          </a:br>
          <a:r>
            <a:rPr lang="es-EC" sz="1000" b="0" i="0" u="none" strike="noStrike">
              <a:effectLst/>
              <a:latin typeface="+mn-lt"/>
              <a:ea typeface="+mn-ea"/>
              <a:cs typeface="+mn-cs"/>
            </a:rPr>
            <a:t>R= rebaja por gastos personales</a:t>
          </a:r>
          <a:br>
            <a:rPr lang="es-EC" sz="1000" b="0" i="0" u="none" strike="noStrike">
              <a:effectLst/>
              <a:latin typeface="+mn-lt"/>
              <a:ea typeface="+mn-ea"/>
              <a:cs typeface="+mn-cs"/>
            </a:rPr>
          </a:br>
          <a:r>
            <a:rPr lang="es-EC" sz="1000" b="0" i="0" u="none" strike="noStrike">
              <a:effectLst/>
              <a:latin typeface="+mn-lt"/>
              <a:ea typeface="+mn-ea"/>
              <a:cs typeface="+mn-cs"/>
            </a:rPr>
            <a:t>L= El valor que resulte menor entre los gastos personales proyectados del periodo fiscal anual (casilla 112) y el valor de la canasta básica familiar multiplicado por siete (7).</a:t>
          </a:r>
          <a:r>
            <a:rPr lang="es-EC" sz="800"/>
            <a:t> </a:t>
          </a:r>
          <a:r>
            <a:rPr lang="es-EC" sz="1000" b="0" i="0" u="none" strike="noStrike">
              <a:effectLst/>
              <a:latin typeface="+mn-lt"/>
              <a:ea typeface="+mn-ea"/>
              <a:cs typeface="+mn-cs"/>
            </a:rPr>
            <a:t>El valor de la fracción básica desgravada de Impuesto a la Renta para personas naturales y sucesiones indivisas puede ser revisado en la tabla que consta en el siguiente link: </a:t>
          </a:r>
          <a:r>
            <a:rPr lang="es-EC" sz="1000" b="0" i="0" u="sng" strike="noStrike">
              <a:effectLst/>
              <a:latin typeface="+mn-lt"/>
              <a:ea typeface="+mn-ea"/>
              <a:cs typeface="+mn-cs"/>
            </a:rPr>
            <a:t>https://www.sri.gob.ec/web/intersri/impuesto-renta#%C2%BFcu%C3%A1l-es</a:t>
          </a:r>
          <a:r>
            <a:rPr lang="es-EC" sz="1000" b="0" i="0" u="none" strike="noStrike">
              <a:effectLst/>
              <a:latin typeface="+mn-lt"/>
              <a:ea typeface="+mn-ea"/>
              <a:cs typeface="+mn-cs"/>
            </a:rPr>
            <a:t> </a:t>
          </a:r>
          <a:r>
            <a:rPr lang="es-EC" sz="800"/>
            <a:t> </a:t>
          </a:r>
          <a:r>
            <a:rPr lang="es-EC" sz="1000" b="0" i="0" u="none" strike="noStrike">
              <a:effectLst/>
              <a:latin typeface="+mn-lt"/>
              <a:ea typeface="+mn-ea"/>
              <a:cs typeface="+mn-cs"/>
            </a:rPr>
            <a:t>Para realizar el cálculo del valor a retener por parte del empleador en lo que respecta el límite de siete canastas básicas familiares, se considerará el valor de la Canasta Familiar Básica al mes de diciembre del ejercicio fiscal anterior del cual corresponden los ingresos sujetos a retención en la fuente. </a:t>
          </a:r>
          <a:r>
            <a:rPr lang="es-EC" sz="800"/>
            <a:t> </a:t>
          </a:r>
          <a:r>
            <a:rPr lang="es-EC" sz="1000" b="0" i="0" u="none" strike="noStrike">
              <a:effectLst/>
              <a:latin typeface="+mn-lt"/>
              <a:ea typeface="+mn-ea"/>
              <a:cs typeface="+mn-cs"/>
            </a:rPr>
            <a:t>Para la rebaja del cálculo diferenciado, aplicable al Impuesto a la Renta causado, para el Régimen Especial de la Provincia de Galápagos, los valores de (i) siete veces la canasta familiar básica; y, (ii) dos coma trece (2,13) fracciones básicas desgravadas de impuesto a la renta señalados en la Ley, se deberán multiplicar por el Índice de Precios al Consumidor Espacial de Galápagos IPCEG de 1,803.</a:t>
          </a:r>
          <a:r>
            <a:rPr lang="es-EC" sz="800"/>
            <a:t> </a:t>
          </a:r>
          <a:r>
            <a:rPr lang="es-EC" sz="1000" b="1" i="0" u="none" strike="noStrike">
              <a:effectLst/>
              <a:latin typeface="+mn-lt"/>
              <a:ea typeface="+mn-ea"/>
              <a:cs typeface="+mn-cs"/>
            </a:rPr>
            <a:t>3.-</a:t>
          </a:r>
          <a:r>
            <a:rPr lang="es-EC" sz="1000" b="0" i="0" u="none" strike="noStrike">
              <a:effectLst/>
              <a:latin typeface="+mn-lt"/>
              <a:ea typeface="+mn-ea"/>
              <a:cs typeface="+mn-cs"/>
            </a:rPr>
            <a:t> De conformidad con la normativa vigente, el contribuyente, al momento de liquidar su Impuesto a la Renta, deberá considerar el valor de la Canasta Familiar Básica vigente al mes de diciembre del ejercicio fiscal del cual corresponden los ingresos a ser declarados. En caso de que existan valores a ser reliquidados respecto a las retenciones efectuadas por el empleador, el empleado deberá presentar su declaración de impuesto a la renta en el respectivo formulario. </a:t>
          </a:r>
          <a:endParaRPr lang="es-EC"/>
        </a:p>
      </xdr:txBody>
    </xdr:sp>
    <xdr:clientData/>
  </xdr:twoCellAnchor>
  <xdr:twoCellAnchor editAs="oneCell">
    <xdr:from>
      <xdr:col>21</xdr:col>
      <xdr:colOff>66600</xdr:colOff>
      <xdr:row>27</xdr:row>
      <xdr:rowOff>228600</xdr:rowOff>
    </xdr:from>
    <xdr:to>
      <xdr:col>21</xdr:col>
      <xdr:colOff>151560</xdr:colOff>
      <xdr:row>28</xdr:row>
      <xdr:rowOff>161174</xdr:rowOff>
    </xdr:to>
    <xdr:sp macro="" textlink="">
      <xdr:nvSpPr>
        <xdr:cNvPr id="4" name="CustomShape 1">
          <a:extLst>
            <a:ext uri="{FF2B5EF4-FFF2-40B4-BE49-F238E27FC236}">
              <a16:creationId xmlns:a16="http://schemas.microsoft.com/office/drawing/2014/main" id="{00000000-0008-0000-0100-000004000000}"/>
            </a:ext>
          </a:extLst>
        </xdr:cNvPr>
        <xdr:cNvSpPr/>
      </xdr:nvSpPr>
      <xdr:spPr>
        <a:xfrm>
          <a:off x="5829225" y="6448425"/>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oneCellAnchor>
    <xdr:from>
      <xdr:col>21</xdr:col>
      <xdr:colOff>66600</xdr:colOff>
      <xdr:row>30</xdr:row>
      <xdr:rowOff>0</xdr:rowOff>
    </xdr:from>
    <xdr:ext cx="84960" cy="208800"/>
    <xdr:sp macro="" textlink="">
      <xdr:nvSpPr>
        <xdr:cNvPr id="5" name="CustomShape 1">
          <a:extLst>
            <a:ext uri="{FF2B5EF4-FFF2-40B4-BE49-F238E27FC236}">
              <a16:creationId xmlns:a16="http://schemas.microsoft.com/office/drawing/2014/main" id="{00000000-0008-0000-0100-000005000000}"/>
            </a:ext>
          </a:extLst>
        </xdr:cNvPr>
        <xdr:cNvSpPr/>
      </xdr:nvSpPr>
      <xdr:spPr>
        <a:xfrm>
          <a:off x="5829225" y="10620375"/>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oneCellAnchor>
  <xdr:twoCellAnchor editAs="oneCell">
    <xdr:from>
      <xdr:col>21</xdr:col>
      <xdr:colOff>66600</xdr:colOff>
      <xdr:row>27</xdr:row>
      <xdr:rowOff>228600</xdr:rowOff>
    </xdr:from>
    <xdr:to>
      <xdr:col>21</xdr:col>
      <xdr:colOff>151560</xdr:colOff>
      <xdr:row>28</xdr:row>
      <xdr:rowOff>208800</xdr:rowOff>
    </xdr:to>
    <xdr:sp macro="" textlink="">
      <xdr:nvSpPr>
        <xdr:cNvPr id="7" name="CustomShape 1">
          <a:extLst>
            <a:ext uri="{FF2B5EF4-FFF2-40B4-BE49-F238E27FC236}">
              <a16:creationId xmlns:a16="http://schemas.microsoft.com/office/drawing/2014/main" id="{B0B1B28B-7DC0-46FB-9415-DC7E0A672D1B}"/>
            </a:ext>
          </a:extLst>
        </xdr:cNvPr>
        <xdr:cNvSpPr/>
      </xdr:nvSpPr>
      <xdr:spPr>
        <a:xfrm>
          <a:off x="5829225" y="7000875"/>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twoCellAnchor editAs="oneCell">
    <xdr:from>
      <xdr:col>21</xdr:col>
      <xdr:colOff>66600</xdr:colOff>
      <xdr:row>27</xdr:row>
      <xdr:rowOff>228600</xdr:rowOff>
    </xdr:from>
    <xdr:to>
      <xdr:col>21</xdr:col>
      <xdr:colOff>151560</xdr:colOff>
      <xdr:row>27</xdr:row>
      <xdr:rowOff>437400</xdr:rowOff>
    </xdr:to>
    <xdr:sp macro="" textlink="">
      <xdr:nvSpPr>
        <xdr:cNvPr id="8" name="CustomShape 1">
          <a:extLst>
            <a:ext uri="{FF2B5EF4-FFF2-40B4-BE49-F238E27FC236}">
              <a16:creationId xmlns:a16="http://schemas.microsoft.com/office/drawing/2014/main" id="{FE789A2B-F9A2-4EF3-A849-5AA54F6A76D9}"/>
            </a:ext>
          </a:extLst>
        </xdr:cNvPr>
        <xdr:cNvSpPr/>
      </xdr:nvSpPr>
      <xdr:spPr>
        <a:xfrm>
          <a:off x="5829225" y="7000875"/>
          <a:ext cx="84960" cy="208800"/>
        </a:xfrm>
        <a:prstGeom prst="rect">
          <a:avLst/>
        </a:prstGeom>
        <a:noFill/>
        <a:ln w="9360">
          <a:noFill/>
        </a:ln>
      </xdr:spPr>
      <xdr:style>
        <a:lnRef idx="0">
          <a:scrgbClr r="0" g="0" b="0"/>
        </a:lnRef>
        <a:fillRef idx="0">
          <a:scrgbClr r="0" g="0" b="0"/>
        </a:fillRef>
        <a:effectRef idx="0">
          <a:scrgbClr r="0" g="0" b="0"/>
        </a:effectRef>
        <a:fontRef idx="minor"/>
      </xdr:style>
      <xdr:txBody>
        <a:bodyPr/>
        <a:lstStyle/>
        <a:p>
          <a:endParaRPr lang="es-EC"/>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97"/>
  <sheetViews>
    <sheetView tabSelected="1" topLeftCell="A88" zoomScale="70" zoomScaleNormal="70" workbookViewId="0">
      <selection activeCell="F108" sqref="F108"/>
    </sheetView>
  </sheetViews>
  <sheetFormatPr baseColWidth="10" defaultColWidth="0" defaultRowHeight="12.75" customHeight="1" zeroHeight="1" x14ac:dyDescent="0.2"/>
  <cols>
    <col min="1" max="1" width="2.7109375" style="1" customWidth="1"/>
    <col min="2" max="3" width="20.7109375" style="1" customWidth="1"/>
    <col min="4" max="4" width="24.140625" style="1" customWidth="1"/>
    <col min="5" max="6" width="27.5703125" style="1" customWidth="1"/>
    <col min="7" max="7" width="20.7109375" style="1" customWidth="1"/>
    <col min="8" max="8" width="2.7109375" style="1" customWidth="1"/>
    <col min="9" max="16384" width="0" style="1" hidden="1"/>
  </cols>
  <sheetData>
    <row r="1" spans="1:15" ht="12.75" customHeight="1" x14ac:dyDescent="0.2"/>
    <row r="2" spans="1:15" ht="12.75" customHeight="1" x14ac:dyDescent="0.2">
      <c r="B2" s="49" t="s">
        <v>0</v>
      </c>
    </row>
    <row r="3" spans="1:15" ht="12.75" customHeight="1" x14ac:dyDescent="0.2">
      <c r="B3" s="49" t="s">
        <v>1</v>
      </c>
      <c r="C3" s="50"/>
    </row>
    <row r="4" spans="1:15" ht="12.75" customHeight="1" x14ac:dyDescent="0.2">
      <c r="B4" s="49" t="s">
        <v>2</v>
      </c>
      <c r="C4" s="1" t="s">
        <v>3</v>
      </c>
    </row>
    <row r="5" spans="1:15" ht="18" customHeight="1" x14ac:dyDescent="0.2">
      <c r="A5" s="54"/>
      <c r="B5" s="54"/>
      <c r="C5" s="54"/>
      <c r="D5" s="54"/>
      <c r="E5" s="54"/>
      <c r="F5" s="54"/>
      <c r="G5" s="54"/>
      <c r="H5" s="54"/>
    </row>
    <row r="6" spans="1:15" ht="33.75" customHeight="1" x14ac:dyDescent="0.2">
      <c r="A6" s="54"/>
      <c r="B6" s="150" t="s">
        <v>4</v>
      </c>
      <c r="C6" s="150"/>
      <c r="D6" s="150"/>
      <c r="E6" s="150"/>
      <c r="F6" s="150"/>
      <c r="G6" s="150"/>
      <c r="H6" s="54"/>
    </row>
    <row r="7" spans="1:15" ht="18" customHeight="1" x14ac:dyDescent="0.2">
      <c r="A7" s="54"/>
      <c r="B7" s="54"/>
      <c r="C7" s="54"/>
      <c r="D7" s="54"/>
      <c r="E7" s="54"/>
      <c r="F7" s="54"/>
      <c r="G7" s="54"/>
      <c r="H7" s="54"/>
    </row>
    <row r="8" spans="1:15" ht="35.1" customHeight="1" x14ac:dyDescent="0.2">
      <c r="A8" s="54"/>
      <c r="B8" s="3" t="s">
        <v>5</v>
      </c>
      <c r="C8" s="151" t="s">
        <v>133</v>
      </c>
      <c r="D8" s="152"/>
      <c r="E8" s="115" t="s">
        <v>134</v>
      </c>
      <c r="F8" s="151" t="s">
        <v>135</v>
      </c>
      <c r="G8" s="152"/>
      <c r="H8" s="57"/>
      <c r="I8" s="114"/>
    </row>
    <row r="9" spans="1:15" s="6" customFormat="1" ht="18" customHeight="1" x14ac:dyDescent="0.2">
      <c r="A9" s="55"/>
      <c r="B9" s="4" t="s">
        <v>6</v>
      </c>
      <c r="C9" s="5" t="s">
        <v>7</v>
      </c>
      <c r="D9" s="51" t="s">
        <v>8</v>
      </c>
      <c r="E9" s="5" t="s">
        <v>7</v>
      </c>
      <c r="F9" s="5" t="s">
        <v>7</v>
      </c>
      <c r="G9" s="51" t="s">
        <v>8</v>
      </c>
      <c r="H9" s="57"/>
      <c r="O9" s="7"/>
    </row>
    <row r="10" spans="1:15" ht="18" customHeight="1" x14ac:dyDescent="0.2">
      <c r="A10" s="54"/>
      <c r="B10" s="8" t="s">
        <v>9</v>
      </c>
      <c r="C10" s="48">
        <v>0</v>
      </c>
      <c r="D10" s="52">
        <f>C10*0.0945</f>
        <v>0</v>
      </c>
      <c r="E10" s="48">
        <v>0</v>
      </c>
      <c r="F10" s="48">
        <v>0</v>
      </c>
      <c r="G10" s="52">
        <f t="shared" ref="G10:G21" si="0">F10*0.0945</f>
        <v>0</v>
      </c>
      <c r="H10" s="58"/>
    </row>
    <row r="11" spans="1:15" ht="18" customHeight="1" x14ac:dyDescent="0.2">
      <c r="A11" s="54"/>
      <c r="B11" s="9" t="s">
        <v>10</v>
      </c>
      <c r="C11" s="48">
        <v>0</v>
      </c>
      <c r="D11" s="52">
        <f t="shared" ref="D11:D20" si="1">C11*0.0945</f>
        <v>0</v>
      </c>
      <c r="E11" s="48">
        <v>0</v>
      </c>
      <c r="F11" s="48">
        <v>0</v>
      </c>
      <c r="G11" s="52">
        <f t="shared" si="0"/>
        <v>0</v>
      </c>
      <c r="H11" s="58"/>
    </row>
    <row r="12" spans="1:15" ht="18" customHeight="1" x14ac:dyDescent="0.2">
      <c r="A12" s="54"/>
      <c r="B12" s="9" t="s">
        <v>11</v>
      </c>
      <c r="C12" s="48">
        <v>0</v>
      </c>
      <c r="D12" s="52">
        <f t="shared" si="1"/>
        <v>0</v>
      </c>
      <c r="E12" s="48">
        <v>0</v>
      </c>
      <c r="F12" s="48">
        <v>0</v>
      </c>
      <c r="G12" s="52">
        <f t="shared" si="0"/>
        <v>0</v>
      </c>
      <c r="H12" s="58"/>
    </row>
    <row r="13" spans="1:15" ht="18" customHeight="1" x14ac:dyDescent="0.2">
      <c r="A13" s="54"/>
      <c r="B13" s="9" t="s">
        <v>12</v>
      </c>
      <c r="C13" s="48">
        <v>0</v>
      </c>
      <c r="D13" s="52">
        <f t="shared" si="1"/>
        <v>0</v>
      </c>
      <c r="E13" s="48">
        <v>0</v>
      </c>
      <c r="F13" s="48">
        <v>0</v>
      </c>
      <c r="G13" s="52">
        <f t="shared" si="0"/>
        <v>0</v>
      </c>
      <c r="H13" s="58"/>
    </row>
    <row r="14" spans="1:15" ht="18" customHeight="1" x14ac:dyDescent="0.2">
      <c r="A14" s="54"/>
      <c r="B14" s="9" t="s">
        <v>13</v>
      </c>
      <c r="C14" s="48">
        <v>0</v>
      </c>
      <c r="D14" s="52">
        <f t="shared" si="1"/>
        <v>0</v>
      </c>
      <c r="E14" s="48">
        <v>0</v>
      </c>
      <c r="F14" s="48">
        <v>0</v>
      </c>
      <c r="G14" s="52">
        <f t="shared" si="0"/>
        <v>0</v>
      </c>
      <c r="H14" s="58"/>
    </row>
    <row r="15" spans="1:15" ht="18" customHeight="1" x14ac:dyDescent="0.2">
      <c r="A15" s="54"/>
      <c r="B15" s="9" t="s">
        <v>14</v>
      </c>
      <c r="C15" s="48">
        <v>0</v>
      </c>
      <c r="D15" s="52">
        <f t="shared" si="1"/>
        <v>0</v>
      </c>
      <c r="E15" s="48">
        <v>0</v>
      </c>
      <c r="F15" s="48">
        <v>0</v>
      </c>
      <c r="G15" s="52">
        <f t="shared" si="0"/>
        <v>0</v>
      </c>
      <c r="H15" s="58"/>
    </row>
    <row r="16" spans="1:15" ht="18" customHeight="1" x14ac:dyDescent="0.2">
      <c r="A16" s="54"/>
      <c r="B16" s="9" t="s">
        <v>15</v>
      </c>
      <c r="C16" s="48">
        <v>0</v>
      </c>
      <c r="D16" s="52">
        <f t="shared" si="1"/>
        <v>0</v>
      </c>
      <c r="E16" s="48">
        <v>0</v>
      </c>
      <c r="F16" s="48">
        <v>0</v>
      </c>
      <c r="G16" s="52">
        <f t="shared" si="0"/>
        <v>0</v>
      </c>
      <c r="H16" s="58"/>
    </row>
    <row r="17" spans="1:8" ht="18" customHeight="1" x14ac:dyDescent="0.2">
      <c r="A17" s="54"/>
      <c r="B17" s="9" t="s">
        <v>16</v>
      </c>
      <c r="C17" s="48">
        <v>0</v>
      </c>
      <c r="D17" s="52">
        <f t="shared" si="1"/>
        <v>0</v>
      </c>
      <c r="E17" s="48">
        <v>0</v>
      </c>
      <c r="F17" s="48">
        <v>0</v>
      </c>
      <c r="G17" s="52">
        <f t="shared" si="0"/>
        <v>0</v>
      </c>
      <c r="H17" s="58"/>
    </row>
    <row r="18" spans="1:8" ht="18" customHeight="1" x14ac:dyDescent="0.2">
      <c r="A18" s="54"/>
      <c r="B18" s="9" t="s">
        <v>17</v>
      </c>
      <c r="C18" s="48">
        <v>0</v>
      </c>
      <c r="D18" s="52">
        <f t="shared" si="1"/>
        <v>0</v>
      </c>
      <c r="E18" s="48">
        <v>0</v>
      </c>
      <c r="F18" s="48">
        <v>0</v>
      </c>
      <c r="G18" s="52">
        <f t="shared" si="0"/>
        <v>0</v>
      </c>
      <c r="H18" s="58"/>
    </row>
    <row r="19" spans="1:8" ht="18" customHeight="1" x14ac:dyDescent="0.2">
      <c r="A19" s="54"/>
      <c r="B19" s="9" t="s">
        <v>18</v>
      </c>
      <c r="C19" s="48">
        <v>0</v>
      </c>
      <c r="D19" s="52">
        <f t="shared" si="1"/>
        <v>0</v>
      </c>
      <c r="E19" s="48">
        <v>0</v>
      </c>
      <c r="F19" s="48">
        <v>0</v>
      </c>
      <c r="G19" s="52">
        <f t="shared" si="0"/>
        <v>0</v>
      </c>
      <c r="H19" s="58"/>
    </row>
    <row r="20" spans="1:8" ht="18" customHeight="1" x14ac:dyDescent="0.2">
      <c r="A20" s="54"/>
      <c r="B20" s="9" t="s">
        <v>19</v>
      </c>
      <c r="C20" s="48">
        <v>0</v>
      </c>
      <c r="D20" s="52">
        <f t="shared" si="1"/>
        <v>0</v>
      </c>
      <c r="E20" s="48">
        <v>0</v>
      </c>
      <c r="F20" s="48">
        <v>0</v>
      </c>
      <c r="G20" s="52">
        <f t="shared" si="0"/>
        <v>0</v>
      </c>
      <c r="H20" s="58"/>
    </row>
    <row r="21" spans="1:8" ht="18" customHeight="1" x14ac:dyDescent="0.2">
      <c r="A21" s="54"/>
      <c r="B21" s="10" t="s">
        <v>20</v>
      </c>
      <c r="C21" s="48">
        <v>0</v>
      </c>
      <c r="D21" s="52">
        <v>0</v>
      </c>
      <c r="E21" s="48">
        <v>0</v>
      </c>
      <c r="F21" s="48">
        <v>0</v>
      </c>
      <c r="G21" s="52">
        <f t="shared" si="0"/>
        <v>0</v>
      </c>
      <c r="H21" s="58"/>
    </row>
    <row r="22" spans="1:8" ht="39.950000000000003" customHeight="1" x14ac:dyDescent="0.2">
      <c r="A22" s="54"/>
      <c r="B22" s="11" t="s">
        <v>21</v>
      </c>
      <c r="C22" s="12">
        <f>SUM(C10:C21)</f>
        <v>0</v>
      </c>
      <c r="D22" s="53">
        <f>SUM(D10:D21)</f>
        <v>0</v>
      </c>
      <c r="E22" s="12">
        <f>SUM(E10:E21)</f>
        <v>0</v>
      </c>
      <c r="F22" s="12">
        <f>SUM(F10:F21)</f>
        <v>0</v>
      </c>
      <c r="G22" s="53">
        <f>SUM(G10:G21)</f>
        <v>0</v>
      </c>
      <c r="H22" s="59"/>
    </row>
    <row r="23" spans="1:8" ht="11.25" customHeight="1" x14ac:dyDescent="0.2">
      <c r="A23" s="54"/>
      <c r="B23" s="54"/>
      <c r="C23" s="61"/>
      <c r="D23" s="56"/>
      <c r="E23" s="56"/>
      <c r="F23" s="56"/>
      <c r="G23" s="56"/>
      <c r="H23" s="56"/>
    </row>
    <row r="24" spans="1:8" ht="11.25" customHeight="1" x14ac:dyDescent="0.2">
      <c r="A24" s="54"/>
      <c r="B24" s="54"/>
      <c r="C24" s="61"/>
      <c r="D24" s="56"/>
      <c r="E24" s="56"/>
      <c r="F24" s="56"/>
      <c r="G24" s="56"/>
      <c r="H24" s="56"/>
    </row>
    <row r="25" spans="1:8" ht="35.1" customHeight="1" x14ac:dyDescent="0.2">
      <c r="A25" s="54"/>
      <c r="B25" s="153" t="s">
        <v>22</v>
      </c>
      <c r="C25" s="153"/>
      <c r="D25" s="153"/>
      <c r="E25" s="153"/>
      <c r="F25" s="54"/>
      <c r="G25" s="54"/>
      <c r="H25" s="56"/>
    </row>
    <row r="26" spans="1:8" ht="8.1" customHeight="1" x14ac:dyDescent="0.2">
      <c r="A26" s="54"/>
      <c r="B26" s="63"/>
      <c r="C26" s="64"/>
      <c r="D26" s="64"/>
      <c r="E26" s="65"/>
      <c r="F26" s="67"/>
      <c r="G26" s="54"/>
      <c r="H26" s="56"/>
    </row>
    <row r="27" spans="1:8" ht="18" customHeight="1" x14ac:dyDescent="0.2">
      <c r="A27" s="54"/>
      <c r="B27" s="136" t="s">
        <v>23</v>
      </c>
      <c r="C27" s="136"/>
      <c r="D27" s="136"/>
      <c r="E27" s="136"/>
      <c r="F27" s="60"/>
      <c r="G27" s="60"/>
      <c r="H27" s="54"/>
    </row>
    <row r="28" spans="1:8" ht="18" customHeight="1" x14ac:dyDescent="0.2">
      <c r="A28" s="54"/>
      <c r="B28" s="131" t="s">
        <v>24</v>
      </c>
      <c r="C28" s="131"/>
      <c r="D28" s="131"/>
      <c r="E28" s="13">
        <v>0</v>
      </c>
      <c r="F28" s="60"/>
      <c r="G28" s="60"/>
      <c r="H28" s="54"/>
    </row>
    <row r="29" spans="1:8" ht="18" customHeight="1" x14ac:dyDescent="0.2">
      <c r="A29" s="54"/>
      <c r="B29" s="131" t="s">
        <v>25</v>
      </c>
      <c r="C29" s="131"/>
      <c r="D29" s="131"/>
      <c r="E29" s="13">
        <v>0</v>
      </c>
      <c r="F29" s="60"/>
      <c r="G29" s="60"/>
      <c r="H29" s="54"/>
    </row>
    <row r="30" spans="1:8" ht="18" customHeight="1" x14ac:dyDescent="0.2">
      <c r="A30" s="54"/>
      <c r="B30" s="131" t="s">
        <v>26</v>
      </c>
      <c r="C30" s="131"/>
      <c r="D30" s="131"/>
      <c r="E30" s="13">
        <v>0</v>
      </c>
      <c r="F30" s="60"/>
      <c r="G30" s="60"/>
      <c r="H30" s="54"/>
    </row>
    <row r="31" spans="1:8" ht="18" customHeight="1" x14ac:dyDescent="0.2">
      <c r="A31" s="54"/>
      <c r="B31" s="131" t="s">
        <v>27</v>
      </c>
      <c r="C31" s="131"/>
      <c r="D31" s="131"/>
      <c r="E31" s="13">
        <v>0</v>
      </c>
      <c r="F31" s="60"/>
      <c r="G31" s="60"/>
      <c r="H31" s="54"/>
    </row>
    <row r="32" spans="1:8" ht="18" customHeight="1" x14ac:dyDescent="0.2">
      <c r="A32" s="54"/>
      <c r="B32" s="131" t="s">
        <v>28</v>
      </c>
      <c r="C32" s="131"/>
      <c r="D32" s="131"/>
      <c r="E32" s="13">
        <v>0</v>
      </c>
      <c r="F32" s="60"/>
      <c r="G32" s="60"/>
      <c r="H32" s="54"/>
    </row>
    <row r="33" spans="1:8" ht="18" customHeight="1" x14ac:dyDescent="0.2">
      <c r="A33" s="56"/>
      <c r="B33" s="131" t="s">
        <v>29</v>
      </c>
      <c r="C33" s="131"/>
      <c r="D33" s="131"/>
      <c r="E33" s="13">
        <v>0</v>
      </c>
      <c r="F33" s="60"/>
      <c r="G33" s="60"/>
      <c r="H33" s="54"/>
    </row>
    <row r="34" spans="1:8" ht="18" customHeight="1" x14ac:dyDescent="0.2">
      <c r="A34" s="54"/>
      <c r="B34" s="135" t="s">
        <v>30</v>
      </c>
      <c r="C34" s="135"/>
      <c r="D34" s="135"/>
      <c r="E34" s="14">
        <f>IF(SUM(E28:E33)&lt;((IF(E109=C93,(D93*D151),IF(E109=C94,(D94*D151),IF(E109=C95,(D95*D151),IF(E109=C96,(D96*D151),IF(E109=C97,(D97*D151),IF(E109&gt;=C98,(D98*D151)))))))+0.01)),SUM(E28:E33),"ERROR")</f>
        <v>0</v>
      </c>
      <c r="F34" s="60"/>
      <c r="G34" s="60"/>
      <c r="H34" s="54"/>
    </row>
    <row r="35" spans="1:8" ht="8.1" customHeight="1" x14ac:dyDescent="0.2">
      <c r="A35" s="54"/>
      <c r="B35" s="63"/>
      <c r="C35" s="64"/>
      <c r="D35" s="64"/>
      <c r="E35" s="65"/>
      <c r="F35" s="60"/>
      <c r="G35" s="60"/>
      <c r="H35" s="56"/>
    </row>
    <row r="36" spans="1:8" ht="18" customHeight="1" x14ac:dyDescent="0.2">
      <c r="A36" s="54"/>
      <c r="B36" s="136" t="s">
        <v>31</v>
      </c>
      <c r="C36" s="136"/>
      <c r="D36" s="136"/>
      <c r="E36" s="136"/>
      <c r="F36" s="60"/>
      <c r="G36" s="60"/>
      <c r="H36" s="54"/>
    </row>
    <row r="37" spans="1:8" ht="18" customHeight="1" x14ac:dyDescent="0.2">
      <c r="A37" s="54"/>
      <c r="B37" s="131" t="s">
        <v>32</v>
      </c>
      <c r="C37" s="131"/>
      <c r="D37" s="131"/>
      <c r="E37" s="13">
        <v>0</v>
      </c>
      <c r="F37" s="60"/>
      <c r="G37" s="60"/>
      <c r="H37" s="54"/>
    </row>
    <row r="38" spans="1:8" ht="18" customHeight="1" x14ac:dyDescent="0.2">
      <c r="A38" s="54"/>
      <c r="B38" s="131" t="s">
        <v>33</v>
      </c>
      <c r="C38" s="131"/>
      <c r="D38" s="131"/>
      <c r="E38" s="13">
        <v>0</v>
      </c>
      <c r="F38" s="60"/>
      <c r="G38" s="60"/>
      <c r="H38" s="54"/>
    </row>
    <row r="39" spans="1:8" ht="18" customHeight="1" x14ac:dyDescent="0.2">
      <c r="A39" s="54"/>
      <c r="B39" s="131" t="s">
        <v>34</v>
      </c>
      <c r="C39" s="131"/>
      <c r="D39" s="131"/>
      <c r="E39" s="13">
        <v>0</v>
      </c>
      <c r="F39" s="60"/>
      <c r="G39" s="60"/>
      <c r="H39" s="54"/>
    </row>
    <row r="40" spans="1:8" ht="18" customHeight="1" x14ac:dyDescent="0.2">
      <c r="A40" s="54"/>
      <c r="B40" s="131" t="s">
        <v>35</v>
      </c>
      <c r="C40" s="131"/>
      <c r="D40" s="131"/>
      <c r="E40" s="13">
        <v>0</v>
      </c>
      <c r="F40" s="60"/>
      <c r="G40" s="60"/>
      <c r="H40" s="54"/>
    </row>
    <row r="41" spans="1:8" ht="18" customHeight="1" x14ac:dyDescent="0.2">
      <c r="A41" s="54"/>
      <c r="B41" s="131" t="s">
        <v>36</v>
      </c>
      <c r="C41" s="131"/>
      <c r="D41" s="131"/>
      <c r="E41" s="13">
        <v>0</v>
      </c>
      <c r="F41" s="60"/>
      <c r="G41" s="60"/>
      <c r="H41" s="54"/>
    </row>
    <row r="42" spans="1:8" ht="18" customHeight="1" x14ac:dyDescent="0.2">
      <c r="A42" s="54"/>
      <c r="B42" s="131" t="s">
        <v>37</v>
      </c>
      <c r="C42" s="131"/>
      <c r="D42" s="131"/>
      <c r="E42" s="13">
        <v>0</v>
      </c>
      <c r="F42" s="60"/>
      <c r="G42" s="60"/>
      <c r="H42" s="54"/>
    </row>
    <row r="43" spans="1:8" ht="18" customHeight="1" x14ac:dyDescent="0.2">
      <c r="A43" s="54"/>
      <c r="B43" s="131" t="s">
        <v>38</v>
      </c>
      <c r="C43" s="131"/>
      <c r="D43" s="131"/>
      <c r="E43" s="13">
        <v>0</v>
      </c>
      <c r="F43" s="60"/>
      <c r="G43" s="60"/>
      <c r="H43" s="54"/>
    </row>
    <row r="44" spans="1:8" ht="18" customHeight="1" x14ac:dyDescent="0.2">
      <c r="A44" s="54"/>
      <c r="B44" s="131" t="s">
        <v>39</v>
      </c>
      <c r="C44" s="131"/>
      <c r="D44" s="131"/>
      <c r="E44" s="13">
        <v>0</v>
      </c>
      <c r="F44" s="60"/>
      <c r="G44" s="60"/>
      <c r="H44" s="54"/>
    </row>
    <row r="45" spans="1:8" ht="18" customHeight="1" x14ac:dyDescent="0.2">
      <c r="A45" s="54"/>
      <c r="B45" s="131" t="s">
        <v>40</v>
      </c>
      <c r="C45" s="131"/>
      <c r="D45" s="131"/>
      <c r="E45" s="13">
        <v>0</v>
      </c>
      <c r="F45" s="60"/>
      <c r="G45" s="60"/>
      <c r="H45" s="54"/>
    </row>
    <row r="46" spans="1:8" ht="18" customHeight="1" x14ac:dyDescent="0.2">
      <c r="A46" s="54"/>
      <c r="B46" s="131" t="s">
        <v>41</v>
      </c>
      <c r="C46" s="131"/>
      <c r="D46" s="131"/>
      <c r="E46" s="13">
        <v>0</v>
      </c>
      <c r="F46" s="60"/>
      <c r="G46" s="60"/>
      <c r="H46" s="54"/>
    </row>
    <row r="47" spans="1:8" ht="18" customHeight="1" x14ac:dyDescent="0.2">
      <c r="A47" s="54"/>
      <c r="B47" s="131" t="s">
        <v>42</v>
      </c>
      <c r="C47" s="131"/>
      <c r="D47" s="131"/>
      <c r="E47" s="13">
        <v>0</v>
      </c>
      <c r="F47" s="60"/>
      <c r="G47" s="60"/>
      <c r="H47" s="54"/>
    </row>
    <row r="48" spans="1:8" ht="18" customHeight="1" x14ac:dyDescent="0.2">
      <c r="A48" s="54"/>
      <c r="B48" s="131" t="s">
        <v>43</v>
      </c>
      <c r="C48" s="131"/>
      <c r="D48" s="131"/>
      <c r="E48" s="13">
        <v>0</v>
      </c>
      <c r="F48" s="60"/>
      <c r="G48" s="60"/>
      <c r="H48" s="54"/>
    </row>
    <row r="49" spans="1:8" ht="18" customHeight="1" x14ac:dyDescent="0.2">
      <c r="A49" s="54"/>
      <c r="B49" s="131" t="s">
        <v>44</v>
      </c>
      <c r="C49" s="131"/>
      <c r="D49" s="131"/>
      <c r="E49" s="13">
        <v>0</v>
      </c>
      <c r="F49" s="60"/>
      <c r="G49" s="60"/>
      <c r="H49" s="54"/>
    </row>
    <row r="50" spans="1:8" ht="18" customHeight="1" x14ac:dyDescent="0.2">
      <c r="A50" s="54"/>
      <c r="B50" s="131" t="s">
        <v>45</v>
      </c>
      <c r="C50" s="131"/>
      <c r="D50" s="131"/>
      <c r="E50" s="13">
        <v>0</v>
      </c>
      <c r="F50" s="60"/>
      <c r="G50" s="60"/>
      <c r="H50" s="54"/>
    </row>
    <row r="51" spans="1:8" ht="18" customHeight="1" x14ac:dyDescent="0.2">
      <c r="A51" s="54"/>
      <c r="B51" s="135" t="s">
        <v>46</v>
      </c>
      <c r="C51" s="135"/>
      <c r="D51" s="135"/>
      <c r="E51" s="14">
        <f>IF(SUM(E37:E50)&lt;((IF(E109=C93,(D93*D151),IF(E109=C94,(D94*D151),IF(E109=C95,(D95*D151),IF(E109=C96,(D96*D151),IF(E109=C97,(D97*D151),IF(E109&gt;=C98,(D98*D151)))))))+0.01)),SUM(E37:E50),"ERROR")</f>
        <v>0</v>
      </c>
      <c r="F51" s="60"/>
      <c r="G51" s="60"/>
      <c r="H51" s="54"/>
    </row>
    <row r="52" spans="1:8" ht="8.1" customHeight="1" x14ac:dyDescent="0.2">
      <c r="A52" s="54"/>
      <c r="B52" s="63"/>
      <c r="C52" s="64"/>
      <c r="D52" s="64"/>
      <c r="E52" s="65"/>
      <c r="F52" s="54"/>
      <c r="G52" s="54"/>
      <c r="H52" s="56"/>
    </row>
    <row r="53" spans="1:8" ht="18" customHeight="1" x14ac:dyDescent="0.2">
      <c r="A53" s="54"/>
      <c r="B53" s="136" t="s">
        <v>47</v>
      </c>
      <c r="C53" s="136"/>
      <c r="D53" s="136"/>
      <c r="E53" s="136"/>
      <c r="F53" s="60"/>
      <c r="G53" s="60"/>
      <c r="H53" s="60"/>
    </row>
    <row r="54" spans="1:8" ht="18" customHeight="1" x14ac:dyDescent="0.2">
      <c r="A54" s="54"/>
      <c r="B54" s="131" t="s">
        <v>48</v>
      </c>
      <c r="C54" s="131"/>
      <c r="D54" s="131"/>
      <c r="E54" s="13">
        <v>0</v>
      </c>
      <c r="F54" s="60"/>
      <c r="G54" s="60"/>
      <c r="H54" s="60"/>
    </row>
    <row r="55" spans="1:8" ht="18" customHeight="1" x14ac:dyDescent="0.2">
      <c r="A55" s="54"/>
      <c r="B55" s="131" t="s">
        <v>49</v>
      </c>
      <c r="C55" s="131"/>
      <c r="D55" s="131"/>
      <c r="E55" s="13">
        <v>0</v>
      </c>
      <c r="F55" s="60"/>
      <c r="G55" s="60"/>
      <c r="H55" s="60"/>
    </row>
    <row r="56" spans="1:8" ht="18" customHeight="1" x14ac:dyDescent="0.2">
      <c r="A56" s="54"/>
      <c r="B56" s="131" t="s">
        <v>50</v>
      </c>
      <c r="C56" s="131"/>
      <c r="D56" s="131"/>
      <c r="E56" s="13">
        <v>0</v>
      </c>
      <c r="F56" s="60"/>
      <c r="G56" s="60"/>
      <c r="H56" s="60"/>
    </row>
    <row r="57" spans="1:8" ht="18" customHeight="1" x14ac:dyDescent="0.2">
      <c r="A57" s="54"/>
      <c r="B57" s="131" t="s">
        <v>51</v>
      </c>
      <c r="C57" s="131"/>
      <c r="D57" s="131"/>
      <c r="E57" s="13">
        <v>0</v>
      </c>
      <c r="F57" s="60"/>
      <c r="G57" s="60"/>
      <c r="H57" s="60"/>
    </row>
    <row r="58" spans="1:8" ht="18" customHeight="1" x14ac:dyDescent="0.2">
      <c r="A58" s="54"/>
      <c r="B58" s="131" t="s">
        <v>52</v>
      </c>
      <c r="C58" s="131"/>
      <c r="D58" s="131"/>
      <c r="E58" s="13">
        <v>0</v>
      </c>
      <c r="F58" s="60"/>
      <c r="G58" s="60"/>
      <c r="H58" s="60"/>
    </row>
    <row r="59" spans="1:8" ht="18" customHeight="1" x14ac:dyDescent="0.2">
      <c r="A59" s="54"/>
      <c r="B59" s="135" t="s">
        <v>53</v>
      </c>
      <c r="C59" s="135"/>
      <c r="D59" s="135"/>
      <c r="E59" s="14">
        <f>IF(SUM(E54:E58)&lt;((IF(E109=C93,(D93*D151),IF(E109=C94,(D94*D151),IF(E109=C95,(D95*D151),IF(E109=C96,(D96*D151),IF(E109=C97,(D97*D151),IF(E109&gt;=C98,(D98*D151)))))))+0.01)),SUM(E54:E58),"ERROR")</f>
        <v>0</v>
      </c>
      <c r="F59" s="60"/>
      <c r="G59" s="60"/>
      <c r="H59" s="60"/>
    </row>
    <row r="60" spans="1:8" ht="8.1" customHeight="1" x14ac:dyDescent="0.2">
      <c r="A60" s="54"/>
      <c r="B60" s="63"/>
      <c r="C60" s="64"/>
      <c r="D60" s="64"/>
      <c r="E60" s="65"/>
      <c r="F60" s="54"/>
      <c r="G60" s="54"/>
      <c r="H60" s="56"/>
    </row>
    <row r="61" spans="1:8" ht="18" customHeight="1" x14ac:dyDescent="0.2">
      <c r="A61" s="54"/>
      <c r="B61" s="136" t="s">
        <v>54</v>
      </c>
      <c r="C61" s="136"/>
      <c r="D61" s="136"/>
      <c r="E61" s="136"/>
      <c r="F61" s="54"/>
      <c r="G61" s="54"/>
      <c r="H61" s="54"/>
    </row>
    <row r="62" spans="1:8" ht="18" customHeight="1" x14ac:dyDescent="0.2">
      <c r="A62" s="54"/>
      <c r="B62" s="131" t="s">
        <v>55</v>
      </c>
      <c r="C62" s="131"/>
      <c r="D62" s="131"/>
      <c r="E62" s="13">
        <v>0</v>
      </c>
      <c r="F62" s="54"/>
      <c r="G62" s="54"/>
      <c r="H62" s="54"/>
    </row>
    <row r="63" spans="1:8" ht="18" customHeight="1" x14ac:dyDescent="0.2">
      <c r="A63" s="54"/>
      <c r="B63" s="131" t="s">
        <v>56</v>
      </c>
      <c r="C63" s="131"/>
      <c r="D63" s="131"/>
      <c r="E63" s="13">
        <v>0</v>
      </c>
      <c r="F63" s="54"/>
      <c r="G63" s="54"/>
      <c r="H63" s="54"/>
    </row>
    <row r="64" spans="1:8" ht="18" customHeight="1" x14ac:dyDescent="0.2">
      <c r="A64" s="54"/>
      <c r="B64" s="131" t="s">
        <v>57</v>
      </c>
      <c r="C64" s="131"/>
      <c r="D64" s="131"/>
      <c r="E64" s="13">
        <v>0</v>
      </c>
      <c r="F64" s="54"/>
      <c r="G64" s="54"/>
      <c r="H64" s="54"/>
    </row>
    <row r="65" spans="1:8" ht="18" customHeight="1" x14ac:dyDescent="0.2">
      <c r="A65" s="54"/>
      <c r="B65" s="135" t="s">
        <v>58</v>
      </c>
      <c r="C65" s="135"/>
      <c r="D65" s="135"/>
      <c r="E65" s="14">
        <f>IF(SUM(E62:E64)&lt;((IF(E109=C93,(D93*D151),IF(E109=C94,(D94*D151),IF(E109=C95,(D95*D151),IF(E109=C96,(D96*D151),IF(E109=C97,(D97*D151),IF(E109&gt;=C98,(D98*D151)))))))+0.01)),SUM(E62:E64),"ERROR")</f>
        <v>0</v>
      </c>
      <c r="F65" s="54"/>
      <c r="G65" s="54"/>
      <c r="H65" s="54"/>
    </row>
    <row r="66" spans="1:8" ht="8.1" customHeight="1" x14ac:dyDescent="0.2">
      <c r="A66" s="54"/>
      <c r="B66" s="63"/>
      <c r="C66" s="64"/>
      <c r="D66" s="64"/>
      <c r="E66" s="65"/>
      <c r="F66" s="54"/>
      <c r="G66" s="54"/>
      <c r="H66" s="56"/>
    </row>
    <row r="67" spans="1:8" ht="18" customHeight="1" x14ac:dyDescent="0.2">
      <c r="A67" s="54"/>
      <c r="B67" s="136" t="s">
        <v>59</v>
      </c>
      <c r="C67" s="136"/>
      <c r="D67" s="136"/>
      <c r="E67" s="136"/>
      <c r="F67" s="54"/>
      <c r="G67" s="54"/>
      <c r="H67" s="54"/>
    </row>
    <row r="68" spans="1:8" ht="18" customHeight="1" x14ac:dyDescent="0.2">
      <c r="A68" s="54"/>
      <c r="B68" s="131" t="s">
        <v>60</v>
      </c>
      <c r="C68" s="131"/>
      <c r="D68" s="131"/>
      <c r="E68" s="13">
        <v>0</v>
      </c>
      <c r="F68" s="54"/>
      <c r="G68" s="54"/>
      <c r="H68" s="54"/>
    </row>
    <row r="69" spans="1:8" ht="18" customHeight="1" x14ac:dyDescent="0.2">
      <c r="A69" s="54"/>
      <c r="B69" s="135" t="s">
        <v>61</v>
      </c>
      <c r="C69" s="135"/>
      <c r="D69" s="135"/>
      <c r="E69" s="14">
        <f>IF(SUM(E68)&lt;((IF(E109=C93,(D93*D151),IF(E109=C94,(D94*D151),IF(E109=C95,(D95*D151),IF(E109=C96,(D96*D151),IF(E109=C97,(D97*D151),IF(E109&gt;=C98,(D98*D151)))))))+0.01)),SUM(E68),"ERROR")</f>
        <v>0</v>
      </c>
      <c r="F69" s="54"/>
      <c r="G69" s="54"/>
      <c r="H69" s="54"/>
    </row>
    <row r="70" spans="1:8" ht="8.1" customHeight="1" x14ac:dyDescent="0.2">
      <c r="A70" s="54"/>
      <c r="B70" s="63"/>
      <c r="C70" s="64"/>
      <c r="D70" s="64"/>
      <c r="E70" s="65"/>
      <c r="F70" s="54"/>
      <c r="G70" s="54"/>
      <c r="H70" s="56"/>
    </row>
    <row r="71" spans="1:8" ht="18" customHeight="1" x14ac:dyDescent="0.2">
      <c r="A71" s="54"/>
      <c r="B71" s="136" t="s">
        <v>150</v>
      </c>
      <c r="C71" s="136"/>
      <c r="D71" s="136"/>
      <c r="E71" s="136"/>
      <c r="F71" s="54"/>
      <c r="G71" s="54"/>
      <c r="H71" s="54"/>
    </row>
    <row r="72" spans="1:8" ht="18" customHeight="1" x14ac:dyDescent="0.2">
      <c r="A72" s="54"/>
      <c r="B72" s="131" t="s">
        <v>151</v>
      </c>
      <c r="C72" s="131"/>
      <c r="D72" s="131"/>
      <c r="E72" s="13">
        <v>0</v>
      </c>
      <c r="F72" s="54"/>
      <c r="G72" s="54"/>
      <c r="H72" s="54"/>
    </row>
    <row r="73" spans="1:8" ht="18" customHeight="1" x14ac:dyDescent="0.2">
      <c r="A73" s="54"/>
      <c r="B73" s="131" t="s">
        <v>152</v>
      </c>
      <c r="C73" s="131"/>
      <c r="D73" s="131"/>
      <c r="E73" s="13">
        <v>0</v>
      </c>
      <c r="F73" s="54"/>
      <c r="G73" s="54"/>
      <c r="H73" s="54"/>
    </row>
    <row r="74" spans="1:8" ht="18" customHeight="1" x14ac:dyDescent="0.2">
      <c r="A74" s="54"/>
      <c r="B74" s="131" t="s">
        <v>153</v>
      </c>
      <c r="C74" s="131"/>
      <c r="D74" s="131"/>
      <c r="E74" s="13">
        <v>0</v>
      </c>
      <c r="F74" s="54"/>
      <c r="G74" s="54"/>
      <c r="H74" s="54"/>
    </row>
    <row r="75" spans="1:8" ht="18" customHeight="1" x14ac:dyDescent="0.2">
      <c r="A75" s="54"/>
      <c r="B75" s="135" t="s">
        <v>61</v>
      </c>
      <c r="C75" s="135"/>
      <c r="D75" s="135"/>
      <c r="E75" s="14">
        <f>IF(SUM(E72:E74)&lt;((IF(E109=C93,(D93*D151),IF(E109=C94,(D94*D151),IF(E109=C95,(D95*D151),IF(E109=C96,(D96*D151),IF(E109=C97,(D97*D151),IF(E109&gt;=C98,(D98*D151)))))))+0.01)),SUM(E72:E74),"ERROR")</f>
        <v>0</v>
      </c>
      <c r="F75" s="54"/>
      <c r="G75" s="54"/>
      <c r="H75" s="54"/>
    </row>
    <row r="76" spans="1:8" ht="8.1" customHeight="1" x14ac:dyDescent="0.2">
      <c r="A76" s="54"/>
      <c r="B76" s="63"/>
      <c r="C76" s="64"/>
      <c r="D76" s="64"/>
      <c r="E76" s="65"/>
      <c r="F76" s="54"/>
      <c r="G76" s="54"/>
      <c r="H76" s="56"/>
    </row>
    <row r="77" spans="1:8" ht="18" customHeight="1" x14ac:dyDescent="0.2">
      <c r="A77" s="54"/>
      <c r="B77" s="136" t="s">
        <v>62</v>
      </c>
      <c r="C77" s="136"/>
      <c r="D77" s="136"/>
      <c r="E77" s="136"/>
      <c r="F77" s="54"/>
      <c r="G77" s="54"/>
      <c r="H77" s="54"/>
    </row>
    <row r="78" spans="1:8" ht="18" customHeight="1" x14ac:dyDescent="0.2">
      <c r="A78" s="54"/>
      <c r="B78" s="131" t="s">
        <v>63</v>
      </c>
      <c r="C78" s="131"/>
      <c r="D78" s="131"/>
      <c r="E78" s="13">
        <v>0</v>
      </c>
      <c r="F78" s="54"/>
      <c r="G78" s="54"/>
      <c r="H78" s="54"/>
    </row>
    <row r="79" spans="1:8" ht="18" customHeight="1" x14ac:dyDescent="0.2">
      <c r="A79" s="54"/>
      <c r="B79" s="131" t="s">
        <v>64</v>
      </c>
      <c r="C79" s="131"/>
      <c r="D79" s="131"/>
      <c r="E79" s="13">
        <v>0</v>
      </c>
      <c r="F79" s="54"/>
      <c r="G79" s="54"/>
      <c r="H79" s="54"/>
    </row>
    <row r="80" spans="1:8" ht="18" customHeight="1" x14ac:dyDescent="0.2">
      <c r="A80" s="54"/>
      <c r="B80" s="131" t="s">
        <v>65</v>
      </c>
      <c r="C80" s="131"/>
      <c r="D80" s="131"/>
      <c r="E80" s="13">
        <v>0</v>
      </c>
      <c r="F80" s="54"/>
      <c r="G80" s="54"/>
      <c r="H80" s="54"/>
    </row>
    <row r="81" spans="1:8" ht="18" customHeight="1" x14ac:dyDescent="0.2">
      <c r="A81" s="54"/>
      <c r="B81" s="131" t="s">
        <v>66</v>
      </c>
      <c r="C81" s="131"/>
      <c r="D81" s="131"/>
      <c r="E81" s="13">
        <v>0</v>
      </c>
      <c r="F81" s="54"/>
      <c r="G81" s="54"/>
      <c r="H81" s="54"/>
    </row>
    <row r="82" spans="1:8" ht="18" customHeight="1" x14ac:dyDescent="0.2">
      <c r="A82" s="54"/>
      <c r="B82" s="131" t="s">
        <v>67</v>
      </c>
      <c r="C82" s="131"/>
      <c r="D82" s="131"/>
      <c r="E82" s="13">
        <v>0</v>
      </c>
      <c r="F82" s="54"/>
      <c r="G82" s="54"/>
      <c r="H82" s="54"/>
    </row>
    <row r="83" spans="1:8" ht="18" customHeight="1" x14ac:dyDescent="0.2">
      <c r="A83" s="54"/>
      <c r="B83" s="131" t="s">
        <v>68</v>
      </c>
      <c r="C83" s="131"/>
      <c r="D83" s="131"/>
      <c r="E83" s="13">
        <v>0</v>
      </c>
      <c r="F83" s="54"/>
      <c r="G83" s="54"/>
      <c r="H83" s="54"/>
    </row>
    <row r="84" spans="1:8" ht="18" customHeight="1" x14ac:dyDescent="0.2">
      <c r="A84" s="54"/>
      <c r="B84" s="135" t="s">
        <v>69</v>
      </c>
      <c r="C84" s="135"/>
      <c r="D84" s="135"/>
      <c r="E84" s="14">
        <f>IF(SUM(E78:E83)&lt;((IF(E109=C93,(D93*D151),IF(E109=C94,(D94*D151),IF(E109=C95,(D95*D151),IF(E109=C96,(D96*D151),IF(E109=C97,(D97*D151),IF(E109&gt;=C98,(D98*D151)))))))+0.01)),SUM(E78:E83),"ERROR")</f>
        <v>0</v>
      </c>
      <c r="F84" s="54"/>
      <c r="G84" s="54"/>
      <c r="H84" s="54"/>
    </row>
    <row r="85" spans="1:8" ht="8.1" customHeight="1" x14ac:dyDescent="0.2">
      <c r="A85" s="54"/>
      <c r="B85" s="63"/>
      <c r="C85" s="64"/>
      <c r="D85" s="64"/>
      <c r="E85" s="65"/>
      <c r="F85" s="54"/>
      <c r="G85" s="54"/>
      <c r="H85" s="56"/>
    </row>
    <row r="86" spans="1:8" ht="8.1" customHeight="1" x14ac:dyDescent="0.2">
      <c r="A86" s="54"/>
      <c r="B86" s="63"/>
      <c r="C86" s="64"/>
      <c r="D86" s="64"/>
      <c r="E86" s="65"/>
      <c r="F86" s="54"/>
      <c r="G86" s="54"/>
      <c r="H86" s="56"/>
    </row>
    <row r="87" spans="1:8" ht="18" customHeight="1" x14ac:dyDescent="0.2">
      <c r="A87" s="54"/>
      <c r="B87" s="132" t="s">
        <v>70</v>
      </c>
      <c r="C87" s="132"/>
      <c r="D87" s="132"/>
      <c r="E87" s="15">
        <f>IF((+E34+E51+E59+E65+E69+E75+E84)&lt;((IF(E109=C93,(D93*D151),IF(E109=C94,(D94*D151),IF(E109=C95,(D95*D151),IF(E109=C96,(D96*D151),IF(E109=C97,(D97*D151),IF(E109&gt;=C98,(D98*D151))))))))+0.01),(+E34+E51+E59+E65+E69+E75+E84),"ERROR")</f>
        <v>0</v>
      </c>
      <c r="F87" s="54"/>
      <c r="G87" s="54"/>
      <c r="H87" s="54"/>
    </row>
    <row r="88" spans="1:8" ht="8.1" customHeight="1" x14ac:dyDescent="0.2">
      <c r="A88" s="54"/>
      <c r="B88" s="66"/>
      <c r="C88" s="67"/>
      <c r="D88" s="67"/>
      <c r="E88" s="112"/>
      <c r="F88" s="54"/>
      <c r="G88" s="54"/>
      <c r="H88" s="56"/>
    </row>
    <row r="89" spans="1:8" ht="8.1" customHeight="1" x14ac:dyDescent="0.2">
      <c r="A89" s="54"/>
      <c r="B89" s="66"/>
      <c r="C89" s="67"/>
      <c r="D89" s="67"/>
      <c r="E89" s="68"/>
      <c r="F89" s="54"/>
      <c r="G89" s="54"/>
      <c r="H89" s="56"/>
    </row>
    <row r="90" spans="1:8" ht="34.5" customHeight="1" x14ac:dyDescent="0.2">
      <c r="A90" s="54"/>
      <c r="B90" s="133" t="s">
        <v>155</v>
      </c>
      <c r="C90" s="133"/>
      <c r="D90" s="133"/>
      <c r="E90" s="134"/>
      <c r="F90" s="54"/>
      <c r="G90" s="54"/>
      <c r="H90" s="54"/>
    </row>
    <row r="91" spans="1:8" ht="8.1" customHeight="1" x14ac:dyDescent="0.2">
      <c r="A91" s="54"/>
      <c r="B91" s="66"/>
      <c r="C91" s="111"/>
      <c r="D91" s="111"/>
      <c r="E91" s="112"/>
      <c r="F91" s="54"/>
      <c r="G91" s="54"/>
      <c r="H91" s="56"/>
    </row>
    <row r="92" spans="1:8" ht="37.5" customHeight="1" x14ac:dyDescent="0.2">
      <c r="A92" s="54"/>
      <c r="B92" s="122"/>
      <c r="C92" s="36" t="s">
        <v>144</v>
      </c>
      <c r="D92" s="121" t="s">
        <v>145</v>
      </c>
      <c r="E92" s="123"/>
      <c r="F92" s="54"/>
      <c r="G92" s="54"/>
      <c r="H92" s="54"/>
    </row>
    <row r="93" spans="1:8" ht="18" customHeight="1" x14ac:dyDescent="0.2">
      <c r="A93" s="54"/>
      <c r="B93" s="122"/>
      <c r="C93" s="124">
        <v>0</v>
      </c>
      <c r="D93" s="126">
        <v>7</v>
      </c>
      <c r="E93" s="123"/>
      <c r="F93" s="54"/>
      <c r="G93" s="54"/>
      <c r="H93" s="54"/>
    </row>
    <row r="94" spans="1:8" ht="18" customHeight="1" x14ac:dyDescent="0.2">
      <c r="A94" s="54"/>
      <c r="B94" s="122"/>
      <c r="C94" s="124">
        <v>1</v>
      </c>
      <c r="D94" s="126">
        <v>9</v>
      </c>
      <c r="E94" s="123"/>
      <c r="F94" s="54"/>
      <c r="G94" s="54"/>
      <c r="H94" s="54"/>
    </row>
    <row r="95" spans="1:8" ht="18" customHeight="1" x14ac:dyDescent="0.2">
      <c r="A95" s="54"/>
      <c r="B95" s="122"/>
      <c r="C95" s="124">
        <v>2</v>
      </c>
      <c r="D95" s="126">
        <v>11</v>
      </c>
      <c r="E95" s="123"/>
      <c r="F95" s="54"/>
      <c r="G95" s="54"/>
      <c r="H95" s="54"/>
    </row>
    <row r="96" spans="1:8" ht="18" customHeight="1" x14ac:dyDescent="0.2">
      <c r="A96" s="54"/>
      <c r="B96" s="122"/>
      <c r="C96" s="124">
        <v>3</v>
      </c>
      <c r="D96" s="126">
        <v>14</v>
      </c>
      <c r="E96" s="123"/>
      <c r="F96" s="54"/>
      <c r="G96" s="54"/>
      <c r="H96" s="54"/>
    </row>
    <row r="97" spans="1:8" ht="18" customHeight="1" x14ac:dyDescent="0.2">
      <c r="A97" s="54"/>
      <c r="B97" s="122"/>
      <c r="C97" s="124">
        <v>4</v>
      </c>
      <c r="D97" s="126">
        <v>17</v>
      </c>
      <c r="E97" s="123"/>
      <c r="F97" s="54"/>
      <c r="G97" s="54"/>
      <c r="H97" s="54"/>
    </row>
    <row r="98" spans="1:8" ht="18" customHeight="1" x14ac:dyDescent="0.2">
      <c r="A98" s="54"/>
      <c r="B98" s="122"/>
      <c r="C98" s="124">
        <v>5</v>
      </c>
      <c r="D98" s="126">
        <v>20</v>
      </c>
      <c r="E98" s="123"/>
      <c r="F98" s="54"/>
      <c r="G98" s="54"/>
      <c r="H98" s="54"/>
    </row>
    <row r="99" spans="1:8" ht="8.1" customHeight="1" x14ac:dyDescent="0.2">
      <c r="A99" s="54"/>
      <c r="B99" s="117"/>
      <c r="C99" s="111"/>
      <c r="D99" s="111"/>
      <c r="E99" s="112"/>
      <c r="F99" s="54"/>
      <c r="G99" s="54"/>
      <c r="H99" s="56"/>
    </row>
    <row r="100" spans="1:8" ht="8.1" customHeight="1" x14ac:dyDescent="0.2">
      <c r="A100" s="54"/>
      <c r="B100" s="117"/>
      <c r="C100" s="111"/>
      <c r="D100" s="111"/>
      <c r="E100" s="112"/>
      <c r="F100" s="54"/>
      <c r="G100" s="54"/>
      <c r="H100" s="56"/>
    </row>
    <row r="101" spans="1:8" ht="18" customHeight="1" x14ac:dyDescent="0.2">
      <c r="A101" s="54"/>
      <c r="B101" s="139" t="s">
        <v>143</v>
      </c>
      <c r="C101" s="140"/>
      <c r="D101" s="140"/>
      <c r="E101" s="141"/>
      <c r="F101" s="54"/>
      <c r="G101" s="54"/>
      <c r="H101" s="54"/>
    </row>
    <row r="102" spans="1:8" ht="18" customHeight="1" x14ac:dyDescent="0.2">
      <c r="A102" s="54"/>
      <c r="B102" s="27" t="s">
        <v>146</v>
      </c>
      <c r="C102" s="27"/>
      <c r="D102" s="27"/>
      <c r="E102" s="127">
        <f>+E87</f>
        <v>0</v>
      </c>
      <c r="F102" s="54"/>
      <c r="G102" s="54"/>
      <c r="H102" s="54"/>
    </row>
    <row r="103" spans="1:8" ht="18" customHeight="1" x14ac:dyDescent="0.2">
      <c r="A103" s="54"/>
      <c r="B103" s="27" t="s">
        <v>147</v>
      </c>
      <c r="C103" s="27"/>
      <c r="D103" s="27"/>
      <c r="E103" s="27">
        <f>IF(E109=C93,(D93*D151),IF(E109=C94,(D94*D151),IF(E109=C95,(D95*D151),IF(E109=C96,(D96*D151),IF(E109=C97,(D97*D151),IF(E109&gt;=C98,(D98*D151)))))))</f>
        <v>5352.97</v>
      </c>
      <c r="F103" s="54"/>
      <c r="G103" s="54"/>
      <c r="H103" s="54"/>
    </row>
    <row r="104" spans="1:8" ht="18" customHeight="1" x14ac:dyDescent="0.2">
      <c r="A104" s="54"/>
      <c r="B104" s="137" t="s">
        <v>136</v>
      </c>
      <c r="C104" s="137"/>
      <c r="D104" s="137"/>
      <c r="E104" s="16">
        <f>IF(E949&lt;E103,E102,E103)</f>
        <v>0</v>
      </c>
      <c r="F104" s="54"/>
      <c r="G104" s="54"/>
      <c r="H104" s="54"/>
    </row>
    <row r="105" spans="1:8" ht="8.1" customHeight="1" x14ac:dyDescent="0.2">
      <c r="A105" s="54"/>
      <c r="B105" s="63"/>
      <c r="C105" s="64"/>
      <c r="D105" s="64"/>
      <c r="E105" s="65"/>
      <c r="F105" s="54"/>
      <c r="G105" s="54"/>
      <c r="H105" s="56"/>
    </row>
    <row r="106" spans="1:8" ht="8.1" customHeight="1" x14ac:dyDescent="0.2">
      <c r="A106" s="54"/>
      <c r="B106" s="116"/>
      <c r="C106" s="111"/>
      <c r="D106" s="111"/>
      <c r="E106" s="112"/>
      <c r="F106" s="54"/>
      <c r="G106" s="54"/>
      <c r="H106" s="56"/>
    </row>
    <row r="107" spans="1:8" ht="8.1" customHeight="1" x14ac:dyDescent="0.2">
      <c r="A107" s="54"/>
      <c r="B107" s="117"/>
      <c r="C107" s="111"/>
      <c r="D107" s="111"/>
      <c r="E107" s="112"/>
      <c r="F107" s="54"/>
      <c r="G107" s="54"/>
      <c r="H107" s="56"/>
    </row>
    <row r="108" spans="1:8" ht="18" customHeight="1" x14ac:dyDescent="0.2">
      <c r="A108" s="54"/>
      <c r="B108" s="139" t="s">
        <v>137</v>
      </c>
      <c r="C108" s="140"/>
      <c r="D108" s="140"/>
      <c r="E108" s="141"/>
      <c r="F108" s="54"/>
      <c r="G108" s="54"/>
      <c r="H108" s="54"/>
    </row>
    <row r="109" spans="1:8" ht="18" customHeight="1" x14ac:dyDescent="0.2">
      <c r="A109" s="54"/>
      <c r="B109" s="27" t="s">
        <v>149</v>
      </c>
      <c r="C109" s="27"/>
      <c r="D109" s="27">
        <f>IF(E109=C93,D93,IF(E109=C94,D94,IF(E109=C95,D95,IF(E109=C96,D96,IF(E109=C97,D97,IF(E109&gt;=C98,D98))))))</f>
        <v>7</v>
      </c>
      <c r="E109" s="27"/>
      <c r="F109" s="54"/>
      <c r="G109" s="54"/>
      <c r="H109" s="54"/>
    </row>
    <row r="110" spans="1:8" ht="18" customHeight="1" x14ac:dyDescent="0.2">
      <c r="A110" s="54"/>
      <c r="B110" s="27" t="s">
        <v>148</v>
      </c>
      <c r="C110" s="27"/>
      <c r="D110" s="27"/>
      <c r="E110" s="125">
        <v>0.18</v>
      </c>
      <c r="F110" s="54"/>
      <c r="G110" s="54"/>
      <c r="H110" s="54"/>
    </row>
    <row r="111" spans="1:8" ht="18" customHeight="1" x14ac:dyDescent="0.2">
      <c r="A111" s="54"/>
      <c r="B111" s="137" t="s">
        <v>138</v>
      </c>
      <c r="C111" s="137"/>
      <c r="D111" s="137"/>
      <c r="E111" s="16">
        <f>+E104*E110</f>
        <v>0</v>
      </c>
      <c r="F111" s="54"/>
      <c r="G111" s="54"/>
      <c r="H111" s="54"/>
    </row>
    <row r="112" spans="1:8" ht="8.1" customHeight="1" x14ac:dyDescent="0.2">
      <c r="A112" s="54"/>
      <c r="B112" s="63"/>
      <c r="C112" s="64"/>
      <c r="D112" s="64"/>
      <c r="E112" s="65"/>
      <c r="F112" s="54"/>
      <c r="G112" s="54"/>
      <c r="H112" s="56"/>
    </row>
    <row r="113" spans="1:8" ht="18" customHeight="1" x14ac:dyDescent="0.2">
      <c r="A113" s="54"/>
      <c r="B113" s="54"/>
      <c r="C113" s="54"/>
      <c r="D113" s="54"/>
      <c r="E113" s="54"/>
      <c r="F113" s="54"/>
      <c r="G113" s="54"/>
      <c r="H113" s="54"/>
    </row>
    <row r="114" spans="1:8" ht="18" customHeight="1" x14ac:dyDescent="0.2">
      <c r="A114" s="54"/>
      <c r="B114" s="54"/>
      <c r="C114" s="54"/>
      <c r="D114" s="54"/>
      <c r="E114" s="54"/>
      <c r="F114" s="54"/>
      <c r="G114" s="54"/>
      <c r="H114" s="54"/>
    </row>
    <row r="115" spans="1:8" ht="18" customHeight="1" x14ac:dyDescent="0.2">
      <c r="A115" s="54"/>
      <c r="B115" s="54"/>
      <c r="C115" s="54"/>
      <c r="D115" s="54"/>
      <c r="E115" s="54"/>
      <c r="F115" s="54"/>
      <c r="G115" s="54"/>
      <c r="H115" s="54"/>
    </row>
    <row r="116" spans="1:8" ht="18" customHeight="1" x14ac:dyDescent="0.2">
      <c r="A116" s="54"/>
      <c r="B116" s="54"/>
      <c r="C116" s="54"/>
      <c r="D116" s="54"/>
      <c r="E116" s="54"/>
      <c r="F116" s="54"/>
      <c r="G116" s="54"/>
      <c r="H116" s="54"/>
    </row>
    <row r="117" spans="1:8" ht="18" customHeight="1" x14ac:dyDescent="0.2">
      <c r="A117" s="54"/>
      <c r="B117" s="54"/>
      <c r="C117" s="54"/>
      <c r="D117" s="54"/>
      <c r="E117" s="54"/>
      <c r="F117" s="54"/>
      <c r="G117" s="54"/>
      <c r="H117" s="54"/>
    </row>
    <row r="118" spans="1:8" ht="39.950000000000003" customHeight="1" x14ac:dyDescent="0.2">
      <c r="A118" s="54"/>
      <c r="B118" s="143" t="s">
        <v>71</v>
      </c>
      <c r="C118" s="143"/>
      <c r="D118" s="143"/>
      <c r="E118" s="54"/>
      <c r="F118" s="54"/>
      <c r="G118" s="54"/>
      <c r="H118" s="54"/>
    </row>
    <row r="119" spans="1:8" ht="34.5" customHeight="1" x14ac:dyDescent="0.2">
      <c r="A119" s="54"/>
      <c r="B119" s="17" t="s">
        <v>72</v>
      </c>
      <c r="C119" s="18">
        <f>C22+F22</f>
        <v>0</v>
      </c>
      <c r="D119" s="19" t="s">
        <v>73</v>
      </c>
      <c r="E119" s="54"/>
      <c r="F119" s="54"/>
      <c r="G119" s="54"/>
      <c r="H119" s="54"/>
    </row>
    <row r="120" spans="1:8" ht="34.5" customHeight="1" x14ac:dyDescent="0.2">
      <c r="A120" s="54"/>
      <c r="B120" s="20" t="s">
        <v>8</v>
      </c>
      <c r="C120" s="21">
        <f>D22+G22</f>
        <v>0</v>
      </c>
      <c r="D120" s="22" t="s">
        <v>74</v>
      </c>
      <c r="E120" s="54"/>
      <c r="F120" s="54"/>
      <c r="G120" s="54"/>
      <c r="H120" s="54"/>
    </row>
    <row r="121" spans="1:8" ht="34.5" customHeight="1" x14ac:dyDescent="0.2">
      <c r="A121" s="54"/>
      <c r="B121" s="23" t="s">
        <v>75</v>
      </c>
      <c r="C121" s="24">
        <f>C119-C120</f>
        <v>0</v>
      </c>
      <c r="D121" s="25" t="s">
        <v>76</v>
      </c>
      <c r="E121" s="54"/>
      <c r="F121" s="54"/>
      <c r="G121" s="54"/>
      <c r="H121" s="54"/>
    </row>
    <row r="122" spans="1:8" ht="34.5" customHeight="1" x14ac:dyDescent="0.2">
      <c r="A122" s="54"/>
      <c r="B122" s="26" t="s">
        <v>77</v>
      </c>
      <c r="C122" s="27">
        <f>IF(D122&lt;B131,E130,IF(D122&lt;B132,E131,IF(D122&lt;B133,E132,IF(D122&lt;B134,E133,IF(D122&lt;=C134,E134)))))</f>
        <v>0</v>
      </c>
      <c r="D122" s="82">
        <v>0.2</v>
      </c>
      <c r="E122" s="83" t="s">
        <v>128</v>
      </c>
      <c r="F122" s="54"/>
      <c r="G122" s="54"/>
      <c r="H122" s="54"/>
    </row>
    <row r="123" spans="1:8" ht="33" customHeight="1" x14ac:dyDescent="0.2">
      <c r="A123" s="54"/>
      <c r="B123" s="26" t="s">
        <v>78</v>
      </c>
      <c r="C123" s="27">
        <f>IF(D123&gt;=65,(C156*1),0)</f>
        <v>0</v>
      </c>
      <c r="D123" s="71">
        <v>40</v>
      </c>
      <c r="E123" s="71" t="s">
        <v>129</v>
      </c>
      <c r="F123" s="54"/>
      <c r="G123" s="54"/>
      <c r="H123" s="54"/>
    </row>
    <row r="124" spans="1:8" ht="33" customHeight="1" x14ac:dyDescent="0.2">
      <c r="A124" s="54"/>
      <c r="B124" s="26" t="s">
        <v>141</v>
      </c>
      <c r="C124" s="27">
        <f>IF(C122&gt;C123,C122,C123)</f>
        <v>0</v>
      </c>
      <c r="D124" s="71"/>
      <c r="E124" s="120"/>
      <c r="F124" s="54"/>
      <c r="G124" s="54"/>
      <c r="H124" s="54"/>
    </row>
    <row r="125" spans="1:8" ht="33" customHeight="1" x14ac:dyDescent="0.2">
      <c r="A125" s="54"/>
      <c r="B125" s="23" t="s">
        <v>79</v>
      </c>
      <c r="C125" s="28">
        <f>+C121-C124</f>
        <v>0</v>
      </c>
      <c r="D125" s="25" t="s">
        <v>127</v>
      </c>
      <c r="E125" s="54"/>
      <c r="F125" s="54"/>
      <c r="G125" s="54"/>
      <c r="H125" s="54"/>
    </row>
    <row r="126" spans="1:8" ht="18" customHeight="1" x14ac:dyDescent="0.2">
      <c r="A126" s="54"/>
      <c r="B126" s="54"/>
      <c r="C126" s="54"/>
      <c r="D126" s="54"/>
      <c r="E126" s="54"/>
      <c r="F126" s="54"/>
      <c r="G126" s="54"/>
      <c r="H126" s="54"/>
    </row>
    <row r="127" spans="1:8" ht="18" customHeight="1" x14ac:dyDescent="0.2">
      <c r="A127" s="54"/>
      <c r="B127" s="54"/>
      <c r="C127" s="54"/>
      <c r="D127" s="54"/>
      <c r="E127" s="54"/>
      <c r="F127" s="54"/>
      <c r="G127" s="54"/>
      <c r="H127" s="54"/>
    </row>
    <row r="128" spans="1:8" ht="18" customHeight="1" x14ac:dyDescent="0.2">
      <c r="A128" s="54"/>
      <c r="B128" s="146" t="s">
        <v>80</v>
      </c>
      <c r="C128" s="146"/>
      <c r="D128" s="146"/>
      <c r="E128" s="146"/>
      <c r="F128" s="54"/>
      <c r="G128" s="54"/>
      <c r="H128" s="54"/>
    </row>
    <row r="129" spans="1:9" s="75" customFormat="1" ht="18" customHeight="1" x14ac:dyDescent="0.2">
      <c r="A129" s="73"/>
      <c r="B129" s="74" t="s">
        <v>81</v>
      </c>
      <c r="C129" s="74" t="s">
        <v>82</v>
      </c>
      <c r="D129" s="74" t="s">
        <v>83</v>
      </c>
      <c r="E129" s="74" t="s">
        <v>84</v>
      </c>
      <c r="F129" s="54"/>
      <c r="G129" s="54"/>
      <c r="H129" s="73"/>
    </row>
    <row r="130" spans="1:9" ht="18" customHeight="1" x14ac:dyDescent="0.2">
      <c r="A130" s="54"/>
      <c r="B130" s="77">
        <v>0</v>
      </c>
      <c r="C130" s="78">
        <v>0.28999999999999998</v>
      </c>
      <c r="D130" s="78">
        <v>0</v>
      </c>
      <c r="E130" s="72">
        <f>+E131*D130</f>
        <v>0</v>
      </c>
      <c r="F130" s="54"/>
      <c r="G130" s="54"/>
      <c r="H130" s="54"/>
      <c r="I130" s="54"/>
    </row>
    <row r="131" spans="1:9" ht="18" customHeight="1" x14ac:dyDescent="0.2">
      <c r="A131" s="54"/>
      <c r="B131" s="79">
        <v>0.3</v>
      </c>
      <c r="C131" s="79">
        <v>0.49</v>
      </c>
      <c r="D131" s="79">
        <v>0.6</v>
      </c>
      <c r="E131" s="76">
        <f>+E134*D131</f>
        <v>14066.4</v>
      </c>
      <c r="F131" s="54"/>
      <c r="G131" s="54"/>
      <c r="H131" s="54"/>
      <c r="I131" s="54"/>
    </row>
    <row r="132" spans="1:9" ht="18" customHeight="1" x14ac:dyDescent="0.2">
      <c r="A132" s="54"/>
      <c r="B132" s="80">
        <v>0.5</v>
      </c>
      <c r="C132" s="80">
        <v>0.74</v>
      </c>
      <c r="D132" s="80">
        <v>0.7</v>
      </c>
      <c r="E132" s="69">
        <f>+E134*D132</f>
        <v>16410.8</v>
      </c>
      <c r="F132" s="54"/>
      <c r="G132" s="54"/>
      <c r="H132" s="54"/>
      <c r="I132" s="54"/>
    </row>
    <row r="133" spans="1:9" ht="18" customHeight="1" x14ac:dyDescent="0.2">
      <c r="A133" s="54"/>
      <c r="B133" s="81">
        <v>0.75</v>
      </c>
      <c r="C133" s="81">
        <v>0.84</v>
      </c>
      <c r="D133" s="81">
        <v>0.8</v>
      </c>
      <c r="E133" s="70">
        <f>+E134*D133</f>
        <v>18755.2</v>
      </c>
      <c r="F133" s="54"/>
      <c r="G133" s="54"/>
      <c r="H133" s="54"/>
      <c r="I133" s="54"/>
    </row>
    <row r="134" spans="1:9" ht="18" customHeight="1" x14ac:dyDescent="0.2">
      <c r="A134" s="54"/>
      <c r="B134" s="81">
        <v>0.85</v>
      </c>
      <c r="C134" s="81">
        <v>1</v>
      </c>
      <c r="D134" s="81">
        <v>1</v>
      </c>
      <c r="E134" s="27">
        <f>+C156*2</f>
        <v>23444</v>
      </c>
      <c r="F134" s="54"/>
      <c r="G134" s="54"/>
      <c r="H134" s="54"/>
      <c r="I134" s="54"/>
    </row>
    <row r="135" spans="1:9" ht="18" customHeight="1" x14ac:dyDescent="0.2">
      <c r="A135" s="54"/>
      <c r="B135" s="54"/>
      <c r="C135" s="54"/>
      <c r="D135" s="54"/>
      <c r="E135" s="54"/>
      <c r="F135" s="54"/>
      <c r="G135" s="54"/>
      <c r="H135" s="54"/>
    </row>
    <row r="136" spans="1:9" ht="18" customHeight="1" x14ac:dyDescent="0.2">
      <c r="A136" s="54"/>
      <c r="B136" s="54"/>
      <c r="C136" s="54"/>
      <c r="D136" s="54"/>
      <c r="E136" s="62"/>
      <c r="F136" s="54"/>
      <c r="G136" s="54"/>
      <c r="H136" s="54"/>
    </row>
    <row r="137" spans="1:9" ht="18" customHeight="1" x14ac:dyDescent="0.2">
      <c r="A137" s="54"/>
      <c r="B137" s="54"/>
      <c r="C137" s="54"/>
      <c r="D137" s="54"/>
      <c r="E137" s="54"/>
      <c r="F137" s="54"/>
      <c r="G137" s="54"/>
      <c r="H137" s="54"/>
    </row>
    <row r="138" spans="1:9" ht="18" customHeight="1" x14ac:dyDescent="0.2">
      <c r="A138" s="54"/>
      <c r="B138" s="54"/>
      <c r="C138" s="54"/>
      <c r="D138" s="54"/>
      <c r="E138" s="67"/>
      <c r="F138" s="54"/>
      <c r="G138" s="54"/>
      <c r="H138" s="54"/>
    </row>
    <row r="139" spans="1:9" ht="18" customHeight="1" x14ac:dyDescent="0.2">
      <c r="A139" s="54"/>
      <c r="B139" s="54"/>
      <c r="C139" s="54"/>
      <c r="D139" s="54"/>
      <c r="E139" s="67"/>
      <c r="F139" s="54"/>
      <c r="G139" s="54"/>
      <c r="H139" s="54"/>
    </row>
    <row r="140" spans="1:9" s="6" customFormat="1" ht="35.1" customHeight="1" x14ac:dyDescent="0.2">
      <c r="A140" s="55"/>
      <c r="B140" s="144" t="s">
        <v>142</v>
      </c>
      <c r="C140" s="144"/>
      <c r="D140" s="144"/>
      <c r="E140" s="144"/>
      <c r="F140" s="54"/>
      <c r="G140" s="55"/>
      <c r="H140" s="55"/>
    </row>
    <row r="141" spans="1:9" ht="18" customHeight="1" x14ac:dyDescent="0.2">
      <c r="A141" s="54"/>
      <c r="B141" s="107" t="s">
        <v>85</v>
      </c>
      <c r="C141" s="107" t="s">
        <v>86</v>
      </c>
      <c r="D141" s="145" t="s">
        <v>87</v>
      </c>
      <c r="E141" s="145"/>
      <c r="F141" s="54"/>
      <c r="G141" s="54"/>
      <c r="H141" s="54"/>
    </row>
    <row r="142" spans="1:9" ht="18" customHeight="1" x14ac:dyDescent="0.2">
      <c r="A142" s="54"/>
      <c r="B142" s="29" t="s">
        <v>79</v>
      </c>
      <c r="C142" s="30">
        <f>IF(C125&gt;0,C125,0)</f>
        <v>0</v>
      </c>
      <c r="D142" s="145"/>
      <c r="E142" s="145"/>
      <c r="F142" s="54"/>
      <c r="G142" s="54"/>
      <c r="H142" s="54"/>
    </row>
    <row r="143" spans="1:9" ht="18" customHeight="1" x14ac:dyDescent="0.2">
      <c r="A143" s="54"/>
      <c r="B143" s="29" t="s">
        <v>88</v>
      </c>
      <c r="C143" s="31">
        <f>IF(C142&gt;C164,B165,IF(C142&gt;C163,B164,IF(C142&gt;C162,B163,IF(C142&gt;C161,B162,IF(C142&gt;C160,B161,IF(C142&gt;C159,B160,IF(C142&gt;C158,B159,IF(C142&gt;C157,B158,IF(C142&gt;C156,B157,0)))))))))</f>
        <v>0</v>
      </c>
      <c r="D143" s="32"/>
      <c r="E143" s="33">
        <f>IF(C143=B165,D165,IF(C143=B164,D164,IF(C143=B163,D163,IF(C143=B162,D162,IF(C143=B161,D161,IF(C143=B160,D160,IF(C143=B159,D159,IF(C143=B158,D158,0))))))))</f>
        <v>0</v>
      </c>
      <c r="F143" s="54"/>
      <c r="G143" s="54"/>
      <c r="H143" s="54"/>
    </row>
    <row r="144" spans="1:9" ht="18" customHeight="1" x14ac:dyDescent="0.2">
      <c r="A144" s="54"/>
      <c r="B144" s="29" t="s">
        <v>89</v>
      </c>
      <c r="C144" s="31">
        <f>C142-C143</f>
        <v>0</v>
      </c>
      <c r="D144" s="34">
        <f>IF(C143=B157,E157,IF(C143=B158,E158,IF(C143=B159,E159,IF(C143=B160,E160,IF(C143=B161,E161,IF(C143=B162,E162,IF(C143=B163,E163,IF(C143=B164,E164,IF(C143=B165,E165,0)))))))))</f>
        <v>0</v>
      </c>
      <c r="E144" s="33">
        <f>ROUND(C144*D144,2)</f>
        <v>0</v>
      </c>
      <c r="F144" s="54"/>
      <c r="G144" s="54"/>
      <c r="H144" s="54"/>
    </row>
    <row r="145" spans="1:8" ht="30.75" customHeight="1" x14ac:dyDescent="0.2">
      <c r="A145" s="54"/>
      <c r="B145" s="138" t="s">
        <v>131</v>
      </c>
      <c r="C145" s="138"/>
      <c r="D145" s="138"/>
      <c r="E145" s="35">
        <f>E143+E144</f>
        <v>0</v>
      </c>
      <c r="F145" s="54"/>
      <c r="G145" s="54"/>
      <c r="H145" s="54"/>
    </row>
    <row r="146" spans="1:8" ht="30.75" customHeight="1" x14ac:dyDescent="0.2">
      <c r="A146" s="54"/>
      <c r="B146" s="109" t="s">
        <v>130</v>
      </c>
      <c r="C146" s="109"/>
      <c r="D146" s="109"/>
      <c r="E146" s="35">
        <f>+E111</f>
        <v>0</v>
      </c>
      <c r="F146" s="54"/>
      <c r="G146" s="54"/>
      <c r="H146" s="54"/>
    </row>
    <row r="147" spans="1:8" ht="30.75" customHeight="1" x14ac:dyDescent="0.2">
      <c r="A147" s="54"/>
      <c r="B147" s="138" t="s">
        <v>90</v>
      </c>
      <c r="C147" s="138"/>
      <c r="D147" s="138"/>
      <c r="E147" s="35">
        <f>IF(E145&gt;E146,E145-E146,0)</f>
        <v>0</v>
      </c>
      <c r="F147" s="54"/>
      <c r="G147" s="54"/>
      <c r="H147" s="54"/>
    </row>
    <row r="148" spans="1:8" ht="30.75" customHeight="1" x14ac:dyDescent="0.2">
      <c r="A148" s="54"/>
      <c r="B148" s="138" t="s">
        <v>91</v>
      </c>
      <c r="C148" s="138"/>
      <c r="D148" s="138"/>
      <c r="E148" s="35">
        <f>ROUND(E147/12,2)</f>
        <v>0</v>
      </c>
      <c r="F148" s="54"/>
      <c r="G148" s="54"/>
      <c r="H148" s="54"/>
    </row>
    <row r="149" spans="1:8" ht="13.5" customHeight="1" x14ac:dyDescent="0.2">
      <c r="A149" s="54"/>
      <c r="B149" s="2"/>
      <c r="C149" s="2"/>
      <c r="D149" s="2"/>
      <c r="E149" s="2"/>
      <c r="F149" s="54"/>
      <c r="G149" s="54"/>
      <c r="H149" s="54"/>
    </row>
    <row r="150" spans="1:8" ht="13.5" customHeight="1" x14ac:dyDescent="0.2">
      <c r="A150" s="54"/>
      <c r="B150" s="2"/>
      <c r="C150" s="2"/>
      <c r="D150" s="2"/>
      <c r="E150" s="2"/>
      <c r="F150" s="54"/>
      <c r="G150" s="54"/>
      <c r="H150" s="54"/>
    </row>
    <row r="151" spans="1:8" ht="13.5" customHeight="1" x14ac:dyDescent="0.2">
      <c r="A151" s="54"/>
      <c r="B151" s="148" t="s">
        <v>132</v>
      </c>
      <c r="C151" s="149"/>
      <c r="D151" s="113">
        <v>764.71</v>
      </c>
      <c r="E151" s="2"/>
      <c r="F151" s="54"/>
      <c r="G151" s="54"/>
      <c r="H151" s="54"/>
    </row>
    <row r="152" spans="1:8" ht="13.5" customHeight="1" x14ac:dyDescent="0.2">
      <c r="A152" s="54"/>
      <c r="B152" s="2"/>
      <c r="C152" s="2"/>
      <c r="D152" s="2"/>
      <c r="E152" s="2"/>
      <c r="F152" s="54"/>
      <c r="G152" s="54"/>
      <c r="H152" s="54"/>
    </row>
    <row r="153" spans="1:8" ht="13.5" customHeight="1" x14ac:dyDescent="0.2">
      <c r="A153" s="54"/>
      <c r="B153" s="2"/>
      <c r="C153" s="2"/>
      <c r="D153" s="2"/>
      <c r="E153" s="2"/>
      <c r="F153" s="54"/>
      <c r="G153" s="54"/>
      <c r="H153" s="54"/>
    </row>
    <row r="154" spans="1:8" ht="18" customHeight="1" x14ac:dyDescent="0.2">
      <c r="A154" s="54"/>
      <c r="B154" s="147" t="s">
        <v>154</v>
      </c>
      <c r="C154" s="147"/>
      <c r="D154" s="147"/>
      <c r="E154" s="147"/>
      <c r="F154" s="54"/>
      <c r="G154" s="54"/>
      <c r="H154" s="54"/>
    </row>
    <row r="155" spans="1:8" ht="27" customHeight="1" x14ac:dyDescent="0.2">
      <c r="A155" s="54"/>
      <c r="B155" s="36" t="s">
        <v>92</v>
      </c>
      <c r="C155" s="36" t="s">
        <v>93</v>
      </c>
      <c r="D155" s="106" t="s">
        <v>94</v>
      </c>
      <c r="E155" s="107" t="s">
        <v>95</v>
      </c>
      <c r="F155" s="54"/>
      <c r="G155" s="54"/>
      <c r="H155" s="54"/>
    </row>
    <row r="156" spans="1:8" ht="15" customHeight="1" x14ac:dyDescent="0.2">
      <c r="A156" s="54"/>
      <c r="B156" s="37">
        <v>0</v>
      </c>
      <c r="C156" s="105">
        <v>11722</v>
      </c>
      <c r="D156" s="110">
        <v>0</v>
      </c>
      <c r="E156" s="38">
        <v>0</v>
      </c>
      <c r="F156" s="54"/>
      <c r="G156" s="54"/>
      <c r="H156" s="54"/>
    </row>
    <row r="157" spans="1:8" ht="15" customHeight="1" x14ac:dyDescent="0.2">
      <c r="A157" s="54"/>
      <c r="B157" s="105">
        <f t="shared" ref="B157:B165" si="2">+C156+0.01</f>
        <v>11722.01</v>
      </c>
      <c r="C157" s="105">
        <v>14930</v>
      </c>
      <c r="D157" s="110">
        <v>0</v>
      </c>
      <c r="E157" s="38">
        <v>0.05</v>
      </c>
      <c r="F157" s="54"/>
      <c r="G157" s="62"/>
      <c r="H157" s="54"/>
    </row>
    <row r="158" spans="1:8" ht="15" customHeight="1" x14ac:dyDescent="0.2">
      <c r="A158" s="54"/>
      <c r="B158" s="105">
        <f t="shared" si="2"/>
        <v>14930.01</v>
      </c>
      <c r="C158" s="105">
        <v>19385</v>
      </c>
      <c r="D158" s="105">
        <v>160</v>
      </c>
      <c r="E158" s="38">
        <v>0.1</v>
      </c>
      <c r="F158" s="54"/>
      <c r="G158" s="54"/>
      <c r="H158" s="54"/>
    </row>
    <row r="159" spans="1:8" ht="15" customHeight="1" x14ac:dyDescent="0.2">
      <c r="A159" s="54"/>
      <c r="B159" s="105">
        <f t="shared" si="2"/>
        <v>19385.009999999998</v>
      </c>
      <c r="C159" s="105">
        <v>25638</v>
      </c>
      <c r="D159" s="105">
        <v>606</v>
      </c>
      <c r="E159" s="38">
        <v>0.12</v>
      </c>
      <c r="F159" s="54"/>
      <c r="G159" s="54"/>
      <c r="H159" s="54"/>
    </row>
    <row r="160" spans="1:8" ht="15" customHeight="1" x14ac:dyDescent="0.2">
      <c r="A160" s="54"/>
      <c r="B160" s="105">
        <f t="shared" si="2"/>
        <v>25638.01</v>
      </c>
      <c r="C160" s="105">
        <v>33738</v>
      </c>
      <c r="D160" s="105">
        <v>1356</v>
      </c>
      <c r="E160" s="38">
        <v>0.15</v>
      </c>
      <c r="F160" s="54"/>
      <c r="G160" s="54"/>
      <c r="H160" s="54"/>
    </row>
    <row r="161" spans="1:8" ht="15" customHeight="1" x14ac:dyDescent="0.2">
      <c r="A161" s="54"/>
      <c r="B161" s="105">
        <f t="shared" si="2"/>
        <v>33738.01</v>
      </c>
      <c r="C161" s="105">
        <v>44721</v>
      </c>
      <c r="D161" s="105">
        <v>2571</v>
      </c>
      <c r="E161" s="38">
        <v>0.2</v>
      </c>
      <c r="F161" s="54"/>
      <c r="G161" s="54"/>
      <c r="H161" s="54"/>
    </row>
    <row r="162" spans="1:8" ht="15" customHeight="1" x14ac:dyDescent="0.2">
      <c r="A162" s="54"/>
      <c r="B162" s="105">
        <f t="shared" si="2"/>
        <v>44721.01</v>
      </c>
      <c r="C162" s="105">
        <v>59537</v>
      </c>
      <c r="D162" s="105">
        <v>4768</v>
      </c>
      <c r="E162" s="38">
        <v>0.25</v>
      </c>
      <c r="F162" s="54"/>
      <c r="G162" s="54"/>
      <c r="H162" s="54"/>
    </row>
    <row r="163" spans="1:8" ht="15" customHeight="1" x14ac:dyDescent="0.2">
      <c r="A163" s="54"/>
      <c r="B163" s="105">
        <f t="shared" si="2"/>
        <v>59537.01</v>
      </c>
      <c r="C163" s="105">
        <v>79388</v>
      </c>
      <c r="D163" s="105">
        <v>8472</v>
      </c>
      <c r="E163" s="38">
        <v>0.3</v>
      </c>
      <c r="F163" s="54"/>
      <c r="G163" s="54"/>
      <c r="H163" s="54"/>
    </row>
    <row r="164" spans="1:8" ht="15" customHeight="1" x14ac:dyDescent="0.2">
      <c r="A164" s="54"/>
      <c r="B164" s="105">
        <f t="shared" si="2"/>
        <v>79388.009999999995</v>
      </c>
      <c r="C164" s="105">
        <v>105580</v>
      </c>
      <c r="D164" s="105">
        <v>14427</v>
      </c>
      <c r="E164" s="38">
        <v>0.35</v>
      </c>
      <c r="F164" s="54"/>
      <c r="G164" s="54"/>
      <c r="H164" s="54"/>
    </row>
    <row r="165" spans="1:8" ht="15" customHeight="1" x14ac:dyDescent="0.2">
      <c r="A165" s="54"/>
      <c r="B165" s="105">
        <f t="shared" si="2"/>
        <v>105580.01</v>
      </c>
      <c r="C165" s="37" t="s">
        <v>96</v>
      </c>
      <c r="D165" s="105">
        <v>23594</v>
      </c>
      <c r="E165" s="38">
        <v>0.37</v>
      </c>
      <c r="F165" s="54"/>
      <c r="G165" s="54"/>
      <c r="H165" s="54"/>
    </row>
    <row r="166" spans="1:8" ht="18" customHeight="1" x14ac:dyDescent="0.2">
      <c r="A166" s="54"/>
      <c r="B166" s="2"/>
      <c r="C166" s="2"/>
      <c r="D166" s="2"/>
      <c r="E166" s="2"/>
      <c r="F166" s="54"/>
      <c r="G166" s="54"/>
      <c r="H166" s="54"/>
    </row>
    <row r="167" spans="1:8" ht="18" customHeight="1" x14ac:dyDescent="0.2">
      <c r="A167" s="54"/>
      <c r="B167" s="39" t="s">
        <v>97</v>
      </c>
      <c r="C167" s="40"/>
      <c r="D167" s="40"/>
      <c r="E167" s="40"/>
      <c r="F167" s="40"/>
      <c r="G167" s="41"/>
      <c r="H167" s="54"/>
    </row>
    <row r="168" spans="1:8" ht="18" customHeight="1" x14ac:dyDescent="0.2">
      <c r="A168" s="54"/>
      <c r="B168" s="42"/>
      <c r="C168" s="43"/>
      <c r="D168" s="43"/>
      <c r="E168" s="43"/>
      <c r="F168" s="43"/>
      <c r="G168" s="44"/>
      <c r="H168" s="54"/>
    </row>
    <row r="169" spans="1:8" ht="18" customHeight="1" x14ac:dyDescent="0.2">
      <c r="A169" s="54"/>
      <c r="B169" s="42"/>
      <c r="C169" s="43"/>
      <c r="D169" s="43"/>
      <c r="E169" s="43"/>
      <c r="F169" s="43"/>
      <c r="G169" s="44"/>
      <c r="H169" s="54"/>
    </row>
    <row r="170" spans="1:8" ht="18" customHeight="1" x14ac:dyDescent="0.2">
      <c r="A170" s="54"/>
      <c r="B170" s="42"/>
      <c r="C170" s="43"/>
      <c r="D170" s="43"/>
      <c r="E170" s="43"/>
      <c r="F170" s="43"/>
      <c r="G170" s="44"/>
      <c r="H170" s="54"/>
    </row>
    <row r="171" spans="1:8" ht="18" customHeight="1" x14ac:dyDescent="0.2">
      <c r="A171" s="54"/>
      <c r="B171" s="42"/>
      <c r="C171" s="43"/>
      <c r="D171" s="43"/>
      <c r="E171" s="43"/>
      <c r="F171" s="43"/>
      <c r="G171" s="44"/>
      <c r="H171" s="54"/>
    </row>
    <row r="172" spans="1:8" ht="18" customHeight="1" x14ac:dyDescent="0.2">
      <c r="A172" s="54"/>
      <c r="B172" s="42"/>
      <c r="C172" s="43"/>
      <c r="D172" s="43"/>
      <c r="E172" s="43"/>
      <c r="F172" s="43"/>
      <c r="G172" s="44"/>
      <c r="H172" s="54"/>
    </row>
    <row r="173" spans="1:8" ht="18" customHeight="1" x14ac:dyDescent="0.2">
      <c r="A173" s="54"/>
      <c r="B173" s="45"/>
      <c r="C173" s="46"/>
      <c r="D173" s="46"/>
      <c r="E173" s="46"/>
      <c r="F173" s="46"/>
      <c r="G173" s="47"/>
      <c r="H173" s="54"/>
    </row>
    <row r="174" spans="1:8" ht="18" customHeight="1" x14ac:dyDescent="0.2">
      <c r="A174" s="54"/>
      <c r="B174" s="54"/>
      <c r="C174" s="54"/>
      <c r="D174" s="54"/>
      <c r="E174" s="54"/>
      <c r="F174" s="54"/>
      <c r="G174" s="142"/>
      <c r="H174" s="142"/>
    </row>
    <row r="175" spans="1:8" ht="12.75" customHeight="1" x14ac:dyDescent="0.2"/>
    <row r="176" spans="1:8"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sheetData>
  <sheetProtection selectLockedCells="1" selectUnlockedCells="1"/>
  <mergeCells count="72">
    <mergeCell ref="B29:D29"/>
    <mergeCell ref="B33:D33"/>
    <mergeCell ref="B39:D39"/>
    <mergeCell ref="B38:D38"/>
    <mergeCell ref="B30:D30"/>
    <mergeCell ref="B31:D31"/>
    <mergeCell ref="B32:D32"/>
    <mergeCell ref="B6:G6"/>
    <mergeCell ref="C8:D8"/>
    <mergeCell ref="B25:E25"/>
    <mergeCell ref="B27:E27"/>
    <mergeCell ref="B28:D28"/>
    <mergeCell ref="F8:G8"/>
    <mergeCell ref="B34:D34"/>
    <mergeCell ref="B36:E36"/>
    <mergeCell ref="B37:D37"/>
    <mergeCell ref="B53:E53"/>
    <mergeCell ref="B41:D41"/>
    <mergeCell ref="B42:D42"/>
    <mergeCell ref="B44:D44"/>
    <mergeCell ref="B48:D48"/>
    <mergeCell ref="B45:D45"/>
    <mergeCell ref="B46:D46"/>
    <mergeCell ref="B47:D47"/>
    <mergeCell ref="B49:D49"/>
    <mergeCell ref="B50:D50"/>
    <mergeCell ref="B40:D40"/>
    <mergeCell ref="B43:D43"/>
    <mergeCell ref="B51:D51"/>
    <mergeCell ref="G174:H174"/>
    <mergeCell ref="B118:D118"/>
    <mergeCell ref="B140:E140"/>
    <mergeCell ref="D141:E142"/>
    <mergeCell ref="B145:D145"/>
    <mergeCell ref="B148:D148"/>
    <mergeCell ref="B128:E128"/>
    <mergeCell ref="B154:E154"/>
    <mergeCell ref="B151:C151"/>
    <mergeCell ref="B111:D111"/>
    <mergeCell ref="B147:D147"/>
    <mergeCell ref="B63:D63"/>
    <mergeCell ref="B64:D64"/>
    <mergeCell ref="B65:D65"/>
    <mergeCell ref="B67:E67"/>
    <mergeCell ref="B68:D68"/>
    <mergeCell ref="B84:D84"/>
    <mergeCell ref="B81:D81"/>
    <mergeCell ref="B82:D82"/>
    <mergeCell ref="B77:E77"/>
    <mergeCell ref="B78:D78"/>
    <mergeCell ref="B79:D79"/>
    <mergeCell ref="B101:E101"/>
    <mergeCell ref="B104:D104"/>
    <mergeCell ref="B108:E108"/>
    <mergeCell ref="B90:E90"/>
    <mergeCell ref="B55:D55"/>
    <mergeCell ref="B56:D56"/>
    <mergeCell ref="B57:D57"/>
    <mergeCell ref="B58:D58"/>
    <mergeCell ref="B69:D69"/>
    <mergeCell ref="B59:D59"/>
    <mergeCell ref="B61:E61"/>
    <mergeCell ref="B71:E71"/>
    <mergeCell ref="B72:D72"/>
    <mergeCell ref="B75:D75"/>
    <mergeCell ref="B73:D73"/>
    <mergeCell ref="B74:D74"/>
    <mergeCell ref="B54:D54"/>
    <mergeCell ref="B62:D62"/>
    <mergeCell ref="B83:D83"/>
    <mergeCell ref="B80:D80"/>
    <mergeCell ref="B87:D87"/>
  </mergeCells>
  <pageMargins left="0.74791666666666667" right="0.74791666666666667" top="0.98402777777777772" bottom="0.98402777777777772" header="0.51180555555555551" footer="0.51180555555555551"/>
  <pageSetup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S46"/>
  <sheetViews>
    <sheetView zoomScale="80" zoomScaleNormal="80" workbookViewId="0">
      <selection activeCell="B28" sqref="B28:AH28"/>
    </sheetView>
  </sheetViews>
  <sheetFormatPr baseColWidth="10" defaultColWidth="0" defaultRowHeight="0" customHeight="1" zeroHeight="1" x14ac:dyDescent="0.2"/>
  <cols>
    <col min="1" max="1" width="0.7109375" style="84" customWidth="1"/>
    <col min="2" max="2" width="4.42578125" style="84" customWidth="1"/>
    <col min="3" max="15" width="4" style="84" customWidth="1"/>
    <col min="16" max="16" width="4.28515625" style="84" customWidth="1"/>
    <col min="17" max="17" width="4.140625" style="84" customWidth="1"/>
    <col min="18" max="18" width="4" style="84" customWidth="1"/>
    <col min="19" max="19" width="5" style="84" customWidth="1"/>
    <col min="20" max="20" width="6.7109375" style="84" customWidth="1"/>
    <col min="21" max="21" width="5.140625" style="84" customWidth="1"/>
    <col min="22" max="23" width="4.42578125" style="84" customWidth="1"/>
    <col min="24" max="25" width="4.140625" style="84" customWidth="1"/>
    <col min="26" max="27" width="4.5703125" style="84" customWidth="1"/>
    <col min="28" max="29" width="4.140625" style="84" customWidth="1"/>
    <col min="30" max="31" width="4" style="84" customWidth="1"/>
    <col min="32" max="32" width="4.140625" style="84" customWidth="1"/>
    <col min="33" max="34" width="4" style="84" customWidth="1"/>
    <col min="35" max="35" width="11.42578125" style="84" customWidth="1"/>
    <col min="36" max="39" width="11.42578125" style="84" hidden="1" customWidth="1"/>
    <col min="40" max="16384" width="11.42578125" style="84" hidden="1"/>
  </cols>
  <sheetData>
    <row r="1" spans="2:39" ht="13.5" thickBot="1" x14ac:dyDescent="0.25"/>
    <row r="2" spans="2:39" ht="21.75" customHeight="1" x14ac:dyDescent="0.2">
      <c r="B2" s="252"/>
      <c r="C2" s="253"/>
      <c r="D2" s="253"/>
      <c r="E2" s="253"/>
      <c r="F2" s="253"/>
      <c r="G2" s="253"/>
      <c r="H2" s="253"/>
      <c r="I2" s="254"/>
      <c r="J2" s="258" t="s">
        <v>98</v>
      </c>
      <c r="K2" s="259"/>
      <c r="L2" s="259"/>
      <c r="M2" s="259"/>
      <c r="N2" s="259"/>
      <c r="O2" s="259"/>
      <c r="P2" s="259"/>
      <c r="Q2" s="259"/>
      <c r="R2" s="259"/>
      <c r="S2" s="259"/>
      <c r="T2" s="259"/>
      <c r="U2" s="259"/>
      <c r="V2" s="259"/>
      <c r="W2" s="259"/>
      <c r="X2" s="259"/>
      <c r="Y2" s="259"/>
      <c r="Z2" s="259"/>
      <c r="AA2" s="259"/>
      <c r="AB2" s="260"/>
      <c r="AC2" s="260"/>
      <c r="AD2" s="260"/>
      <c r="AE2" s="260"/>
      <c r="AF2" s="260"/>
      <c r="AG2" s="260"/>
      <c r="AH2" s="261"/>
    </row>
    <row r="3" spans="2:39" ht="21.75" customHeight="1" x14ac:dyDescent="0.2">
      <c r="B3" s="255"/>
      <c r="C3" s="256"/>
      <c r="D3" s="256"/>
      <c r="E3" s="256"/>
      <c r="F3" s="256"/>
      <c r="G3" s="256"/>
      <c r="H3" s="256"/>
      <c r="I3" s="257"/>
      <c r="J3" s="262"/>
      <c r="K3" s="263"/>
      <c r="L3" s="263"/>
      <c r="M3" s="263"/>
      <c r="N3" s="263"/>
      <c r="O3" s="263"/>
      <c r="P3" s="263"/>
      <c r="Q3" s="263"/>
      <c r="R3" s="263"/>
      <c r="S3" s="263"/>
      <c r="T3" s="263"/>
      <c r="U3" s="263"/>
      <c r="V3" s="263"/>
      <c r="W3" s="263"/>
      <c r="X3" s="263"/>
      <c r="Y3" s="263"/>
      <c r="Z3" s="263"/>
      <c r="AA3" s="263"/>
      <c r="AB3" s="264"/>
      <c r="AC3" s="264"/>
      <c r="AD3" s="264"/>
      <c r="AE3" s="264"/>
      <c r="AF3" s="264"/>
      <c r="AG3" s="264"/>
      <c r="AH3" s="265"/>
    </row>
    <row r="4" spans="2:39" ht="15.95" customHeight="1" thickBot="1" x14ac:dyDescent="0.25">
      <c r="B4" s="85"/>
      <c r="C4" s="86"/>
      <c r="D4" s="86"/>
      <c r="E4" s="86"/>
      <c r="F4" s="86"/>
      <c r="G4" s="86"/>
      <c r="H4" s="86"/>
      <c r="I4" s="87"/>
      <c r="J4" s="266"/>
      <c r="K4" s="267"/>
      <c r="L4" s="267"/>
      <c r="M4" s="267"/>
      <c r="N4" s="267"/>
      <c r="O4" s="267"/>
      <c r="P4" s="267"/>
      <c r="Q4" s="267"/>
      <c r="R4" s="267"/>
      <c r="S4" s="267"/>
      <c r="T4" s="267"/>
      <c r="U4" s="267"/>
      <c r="V4" s="267"/>
      <c r="W4" s="267"/>
      <c r="X4" s="267"/>
      <c r="Y4" s="267"/>
      <c r="Z4" s="267"/>
      <c r="AA4" s="267"/>
      <c r="AB4" s="268"/>
      <c r="AC4" s="268"/>
      <c r="AD4" s="268"/>
      <c r="AE4" s="268"/>
      <c r="AF4" s="268"/>
      <c r="AG4" s="268"/>
      <c r="AH4" s="269"/>
      <c r="AI4" s="88"/>
    </row>
    <row r="5" spans="2:39" ht="15.95" customHeight="1" thickBot="1" x14ac:dyDescent="0.25">
      <c r="B5" s="266" t="s">
        <v>99</v>
      </c>
      <c r="C5" s="270"/>
      <c r="D5" s="270"/>
      <c r="E5" s="270"/>
      <c r="F5" s="270"/>
      <c r="G5" s="270"/>
      <c r="H5" s="270"/>
      <c r="I5" s="271"/>
      <c r="J5" s="89"/>
      <c r="K5" s="89"/>
      <c r="L5" s="89"/>
      <c r="M5" s="89"/>
      <c r="N5" s="89"/>
      <c r="O5" s="89"/>
      <c r="P5" s="89"/>
      <c r="Q5" s="89"/>
      <c r="R5" s="89"/>
      <c r="S5" s="89"/>
      <c r="T5" s="89"/>
      <c r="U5" s="89"/>
      <c r="V5" s="89"/>
      <c r="W5" s="89"/>
      <c r="X5" s="89"/>
      <c r="Y5" s="89"/>
      <c r="Z5" s="89"/>
      <c r="AA5" s="89"/>
      <c r="AB5" s="89"/>
      <c r="AC5" s="89"/>
      <c r="AD5" s="89"/>
      <c r="AE5" s="89"/>
      <c r="AF5" s="89"/>
      <c r="AG5" s="89"/>
      <c r="AH5" s="90"/>
      <c r="AI5" s="88"/>
    </row>
    <row r="6" spans="2:39" ht="9" customHeight="1" thickBot="1" x14ac:dyDescent="0.25">
      <c r="B6" s="91"/>
      <c r="C6" s="92"/>
      <c r="D6" s="92"/>
      <c r="E6" s="92"/>
      <c r="F6" s="92"/>
      <c r="G6" s="92"/>
      <c r="H6" s="92"/>
      <c r="I6" s="92"/>
      <c r="J6" s="89"/>
      <c r="K6" s="89"/>
      <c r="L6" s="89"/>
      <c r="M6" s="89"/>
      <c r="N6" s="89"/>
      <c r="O6" s="89"/>
      <c r="P6" s="89"/>
      <c r="Q6" s="89"/>
      <c r="R6" s="89"/>
      <c r="S6" s="89"/>
      <c r="T6" s="89"/>
      <c r="U6" s="89"/>
      <c r="V6" s="89"/>
      <c r="W6" s="89"/>
      <c r="X6" s="89"/>
      <c r="Y6" s="89"/>
      <c r="Z6" s="89"/>
      <c r="AA6" s="89"/>
      <c r="AB6" s="89"/>
      <c r="AC6" s="89"/>
      <c r="AD6" s="89"/>
      <c r="AE6" s="89"/>
      <c r="AF6" s="89"/>
      <c r="AG6" s="89"/>
      <c r="AH6" s="90"/>
      <c r="AI6" s="88"/>
    </row>
    <row r="7" spans="2:39" ht="23.25" customHeight="1" x14ac:dyDescent="0.2">
      <c r="B7" s="272" t="s">
        <v>100</v>
      </c>
      <c r="C7" s="273"/>
      <c r="D7" s="273"/>
      <c r="E7" s="273"/>
      <c r="F7" s="274"/>
      <c r="G7" s="93"/>
      <c r="H7" s="277">
        <v>2</v>
      </c>
      <c r="I7" s="279">
        <v>0</v>
      </c>
      <c r="J7" s="279">
        <v>2</v>
      </c>
      <c r="K7" s="281">
        <v>3</v>
      </c>
      <c r="L7" s="89"/>
      <c r="M7" s="89"/>
      <c r="N7" s="89"/>
      <c r="O7" s="89"/>
      <c r="P7" s="89"/>
      <c r="Q7" s="285" t="s">
        <v>101</v>
      </c>
      <c r="R7" s="286"/>
      <c r="S7" s="286"/>
      <c r="T7" s="286"/>
      <c r="U7" s="286"/>
      <c r="V7" s="93"/>
      <c r="W7" s="289" t="s">
        <v>102</v>
      </c>
      <c r="X7" s="290"/>
      <c r="Y7" s="290"/>
      <c r="Z7" s="291"/>
      <c r="AA7" s="289" t="s">
        <v>103</v>
      </c>
      <c r="AB7" s="292"/>
      <c r="AC7" s="292"/>
      <c r="AD7" s="293"/>
      <c r="AE7" s="289" t="s">
        <v>104</v>
      </c>
      <c r="AF7" s="292"/>
      <c r="AG7" s="289" t="s">
        <v>105</v>
      </c>
      <c r="AH7" s="294"/>
    </row>
    <row r="8" spans="2:39" ht="23.25" customHeight="1" thickBot="1" x14ac:dyDescent="0.25">
      <c r="B8" s="275"/>
      <c r="C8" s="270"/>
      <c r="D8" s="270"/>
      <c r="E8" s="270"/>
      <c r="F8" s="276"/>
      <c r="G8" s="94"/>
      <c r="H8" s="278"/>
      <c r="I8" s="280"/>
      <c r="J8" s="280"/>
      <c r="K8" s="282"/>
      <c r="L8" s="95"/>
      <c r="M8" s="95"/>
      <c r="N8" s="95"/>
      <c r="O8" s="95"/>
      <c r="P8" s="95"/>
      <c r="Q8" s="287"/>
      <c r="R8" s="288"/>
      <c r="S8" s="288"/>
      <c r="T8" s="288"/>
      <c r="U8" s="288"/>
      <c r="V8" s="94"/>
      <c r="W8" s="283" t="s">
        <v>106</v>
      </c>
      <c r="X8" s="284"/>
      <c r="Y8" s="284"/>
      <c r="Z8" s="284"/>
      <c r="AA8" s="99">
        <v>2</v>
      </c>
      <c r="AB8" s="99">
        <v>0</v>
      </c>
      <c r="AC8" s="99">
        <v>2</v>
      </c>
      <c r="AD8" s="99">
        <v>3</v>
      </c>
      <c r="AE8" s="99"/>
      <c r="AF8" s="99"/>
      <c r="AG8" s="99"/>
      <c r="AH8" s="100"/>
    </row>
    <row r="9" spans="2:39" s="96" customFormat="1" ht="15.95" customHeight="1" thickBot="1" x14ac:dyDescent="0.25"/>
    <row r="10" spans="2:39" ht="22.5" customHeight="1" x14ac:dyDescent="0.2">
      <c r="B10" s="231" t="s">
        <v>107</v>
      </c>
      <c r="C10" s="232"/>
      <c r="D10" s="232"/>
      <c r="E10" s="232"/>
      <c r="F10" s="232"/>
      <c r="G10" s="232"/>
      <c r="H10" s="232"/>
      <c r="I10" s="232"/>
      <c r="J10" s="232"/>
      <c r="K10" s="232"/>
      <c r="L10" s="232"/>
      <c r="M10" s="232"/>
      <c r="N10" s="232"/>
      <c r="O10" s="232"/>
      <c r="P10" s="232"/>
      <c r="Q10" s="232"/>
      <c r="R10" s="232"/>
      <c r="S10" s="232"/>
      <c r="T10" s="232"/>
      <c r="U10" s="232"/>
      <c r="V10" s="232"/>
      <c r="W10" s="232"/>
      <c r="X10" s="232"/>
      <c r="Y10" s="232"/>
      <c r="Z10" s="232"/>
      <c r="AA10" s="232"/>
      <c r="AB10" s="232"/>
      <c r="AC10" s="232"/>
      <c r="AD10" s="232"/>
      <c r="AE10" s="232"/>
      <c r="AF10" s="232"/>
      <c r="AG10" s="232"/>
      <c r="AH10" s="233"/>
    </row>
    <row r="11" spans="2:39" ht="15.95" customHeight="1" x14ac:dyDescent="0.2">
      <c r="B11" s="250">
        <v>101</v>
      </c>
      <c r="C11" s="206" t="s">
        <v>108</v>
      </c>
      <c r="D11" s="207"/>
      <c r="E11" s="207"/>
      <c r="F11" s="207"/>
      <c r="G11" s="207"/>
      <c r="H11" s="207"/>
      <c r="I11" s="207"/>
      <c r="J11" s="207"/>
      <c r="K11" s="207"/>
      <c r="L11" s="207"/>
      <c r="M11" s="207"/>
      <c r="N11" s="207"/>
      <c r="O11" s="208"/>
      <c r="P11" s="245">
        <v>102</v>
      </c>
      <c r="Q11" s="206" t="s">
        <v>109</v>
      </c>
      <c r="R11" s="207"/>
      <c r="S11" s="207"/>
      <c r="T11" s="207"/>
      <c r="U11" s="207"/>
      <c r="V11" s="207"/>
      <c r="W11" s="207"/>
      <c r="X11" s="207"/>
      <c r="Y11" s="207"/>
      <c r="Z11" s="207"/>
      <c r="AA11" s="207"/>
      <c r="AB11" s="207"/>
      <c r="AC11" s="207"/>
      <c r="AD11" s="207"/>
      <c r="AE11" s="207"/>
      <c r="AF11" s="207"/>
      <c r="AG11" s="207"/>
      <c r="AH11" s="211"/>
    </row>
    <row r="12" spans="2:39" ht="15.95" customHeight="1" x14ac:dyDescent="0.2">
      <c r="B12" s="251"/>
      <c r="C12" s="247">
        <f>+'Ingreso de datos'!C3</f>
        <v>0</v>
      </c>
      <c r="D12" s="248"/>
      <c r="E12" s="248"/>
      <c r="F12" s="248"/>
      <c r="G12" s="248"/>
      <c r="H12" s="248"/>
      <c r="I12" s="248"/>
      <c r="J12" s="248"/>
      <c r="K12" s="248"/>
      <c r="L12" s="248"/>
      <c r="M12" s="248"/>
      <c r="N12" s="248"/>
      <c r="O12" s="249"/>
      <c r="P12" s="246"/>
      <c r="Q12" s="236">
        <f>+'Ingreso de datos'!C2</f>
        <v>0</v>
      </c>
      <c r="R12" s="237"/>
      <c r="S12" s="237"/>
      <c r="T12" s="237"/>
      <c r="U12" s="237"/>
      <c r="V12" s="237"/>
      <c r="W12" s="237"/>
      <c r="X12" s="237"/>
      <c r="Y12" s="237"/>
      <c r="Z12" s="237"/>
      <c r="AA12" s="237"/>
      <c r="AB12" s="237"/>
      <c r="AC12" s="237"/>
      <c r="AD12" s="237"/>
      <c r="AE12" s="237"/>
      <c r="AF12" s="237"/>
      <c r="AG12" s="237"/>
      <c r="AH12" s="238"/>
    </row>
    <row r="13" spans="2:39" ht="18.75" customHeight="1" x14ac:dyDescent="0.2">
      <c r="B13" s="241" t="s">
        <v>163</v>
      </c>
      <c r="C13" s="242"/>
      <c r="D13" s="242"/>
      <c r="E13" s="242"/>
      <c r="F13" s="242"/>
      <c r="G13" s="242"/>
      <c r="H13" s="242"/>
      <c r="I13" s="242"/>
      <c r="J13" s="242"/>
      <c r="K13" s="242"/>
      <c r="L13" s="242"/>
      <c r="M13" s="242"/>
      <c r="N13" s="242"/>
      <c r="O13" s="242"/>
      <c r="P13" s="243"/>
      <c r="Q13" s="242"/>
      <c r="R13" s="242"/>
      <c r="S13" s="242"/>
      <c r="T13" s="242"/>
      <c r="U13" s="242"/>
      <c r="V13" s="242"/>
      <c r="W13" s="242"/>
      <c r="X13" s="242"/>
      <c r="Y13" s="242"/>
      <c r="Z13" s="242"/>
      <c r="AA13" s="242"/>
      <c r="AB13" s="242"/>
      <c r="AC13" s="242"/>
      <c r="AD13" s="242"/>
      <c r="AE13" s="242"/>
      <c r="AF13" s="242"/>
      <c r="AG13" s="242"/>
      <c r="AH13" s="244"/>
    </row>
    <row r="14" spans="2:39" ht="21.75" customHeight="1" x14ac:dyDescent="0.25">
      <c r="B14" s="179" t="s">
        <v>110</v>
      </c>
      <c r="C14" s="180"/>
      <c r="D14" s="180"/>
      <c r="E14" s="180"/>
      <c r="F14" s="180"/>
      <c r="G14" s="180"/>
      <c r="H14" s="180"/>
      <c r="I14" s="180"/>
      <c r="J14" s="180"/>
      <c r="K14" s="180"/>
      <c r="L14" s="180"/>
      <c r="M14" s="180"/>
      <c r="N14" s="180"/>
      <c r="O14" s="180"/>
      <c r="P14" s="180"/>
      <c r="Q14" s="180"/>
      <c r="R14" s="180"/>
      <c r="S14" s="180"/>
      <c r="T14" s="224"/>
      <c r="U14" s="97">
        <v>103</v>
      </c>
      <c r="V14" s="234" t="s">
        <v>111</v>
      </c>
      <c r="W14" s="235"/>
      <c r="X14" s="235"/>
      <c r="Y14" s="183">
        <f>+'Ingreso de datos'!C22</f>
        <v>0</v>
      </c>
      <c r="Z14" s="184"/>
      <c r="AA14" s="184"/>
      <c r="AB14" s="184"/>
      <c r="AC14" s="184"/>
      <c r="AD14" s="184"/>
      <c r="AE14" s="184"/>
      <c r="AF14" s="184"/>
      <c r="AG14" s="184"/>
      <c r="AH14" s="185"/>
    </row>
    <row r="15" spans="2:39" ht="21.75" customHeight="1" x14ac:dyDescent="0.25">
      <c r="B15" s="179" t="s">
        <v>112</v>
      </c>
      <c r="C15" s="180"/>
      <c r="D15" s="180"/>
      <c r="E15" s="180"/>
      <c r="F15" s="180"/>
      <c r="G15" s="180"/>
      <c r="H15" s="180"/>
      <c r="I15" s="180"/>
      <c r="J15" s="180"/>
      <c r="K15" s="180"/>
      <c r="L15" s="180"/>
      <c r="M15" s="180"/>
      <c r="N15" s="180"/>
      <c r="O15" s="180"/>
      <c r="P15" s="180"/>
      <c r="Q15" s="180"/>
      <c r="R15" s="180"/>
      <c r="S15" s="180"/>
      <c r="T15" s="224"/>
      <c r="U15" s="97">
        <v>104</v>
      </c>
      <c r="V15" s="181" t="s">
        <v>111</v>
      </c>
      <c r="W15" s="182"/>
      <c r="X15" s="182"/>
      <c r="Y15" s="183">
        <f>+'Ingreso de datos'!F22</f>
        <v>0</v>
      </c>
      <c r="Z15" s="184"/>
      <c r="AA15" s="184"/>
      <c r="AB15" s="184"/>
      <c r="AC15" s="184"/>
      <c r="AD15" s="184"/>
      <c r="AE15" s="184"/>
      <c r="AF15" s="184"/>
      <c r="AG15" s="184"/>
      <c r="AH15" s="185"/>
      <c r="AJ15" s="98"/>
      <c r="AK15" s="98"/>
      <c r="AL15" s="98"/>
      <c r="AM15" s="98"/>
    </row>
    <row r="16" spans="2:39" ht="21.75" customHeight="1" x14ac:dyDescent="0.25">
      <c r="B16" s="228" t="s">
        <v>113</v>
      </c>
      <c r="C16" s="229"/>
      <c r="D16" s="229"/>
      <c r="E16" s="229"/>
      <c r="F16" s="229"/>
      <c r="G16" s="229"/>
      <c r="H16" s="229"/>
      <c r="I16" s="229"/>
      <c r="J16" s="229"/>
      <c r="K16" s="229"/>
      <c r="L16" s="229"/>
      <c r="M16" s="229"/>
      <c r="N16" s="229"/>
      <c r="O16" s="229"/>
      <c r="P16" s="229"/>
      <c r="Q16" s="229"/>
      <c r="R16" s="229"/>
      <c r="S16" s="229"/>
      <c r="T16" s="230"/>
      <c r="U16" s="97">
        <v>105</v>
      </c>
      <c r="V16" s="239" t="s">
        <v>111</v>
      </c>
      <c r="W16" s="240"/>
      <c r="X16" s="240"/>
      <c r="Y16" s="183">
        <f>+Y14+Y15</f>
        <v>0</v>
      </c>
      <c r="Z16" s="184"/>
      <c r="AA16" s="184"/>
      <c r="AB16" s="184"/>
      <c r="AC16" s="184"/>
      <c r="AD16" s="184"/>
      <c r="AE16" s="184"/>
      <c r="AF16" s="184"/>
      <c r="AG16" s="184"/>
      <c r="AH16" s="185"/>
      <c r="AJ16" s="98"/>
      <c r="AK16" s="98"/>
      <c r="AL16" s="98"/>
      <c r="AM16" s="98"/>
    </row>
    <row r="17" spans="2:45" s="96" customFormat="1" ht="18.75" customHeight="1" x14ac:dyDescent="0.2">
      <c r="B17" s="225" t="s">
        <v>114</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6"/>
      <c r="AE17" s="226"/>
      <c r="AF17" s="226"/>
      <c r="AG17" s="226"/>
      <c r="AH17" s="227"/>
      <c r="AJ17" s="98"/>
      <c r="AK17" s="98"/>
      <c r="AL17" s="98"/>
      <c r="AM17" s="98"/>
    </row>
    <row r="18" spans="2:45" ht="21.75" customHeight="1" x14ac:dyDescent="0.25">
      <c r="B18" s="179" t="s">
        <v>115</v>
      </c>
      <c r="C18" s="180"/>
      <c r="D18" s="180"/>
      <c r="E18" s="180"/>
      <c r="F18" s="180"/>
      <c r="G18" s="180"/>
      <c r="H18" s="180"/>
      <c r="I18" s="180"/>
      <c r="J18" s="180"/>
      <c r="K18" s="180"/>
      <c r="L18" s="180"/>
      <c r="M18" s="180"/>
      <c r="N18" s="180"/>
      <c r="O18" s="180"/>
      <c r="P18" s="180"/>
      <c r="Q18" s="180"/>
      <c r="R18" s="180"/>
      <c r="S18" s="180"/>
      <c r="T18" s="224"/>
      <c r="U18" s="97">
        <v>106</v>
      </c>
      <c r="V18" s="181" t="s">
        <v>111</v>
      </c>
      <c r="W18" s="182"/>
      <c r="X18" s="182"/>
      <c r="Y18" s="183">
        <f>+'Ingreso de datos'!E34</f>
        <v>0</v>
      </c>
      <c r="Z18" s="184"/>
      <c r="AA18" s="184"/>
      <c r="AB18" s="184"/>
      <c r="AC18" s="184"/>
      <c r="AD18" s="184"/>
      <c r="AE18" s="184"/>
      <c r="AF18" s="184"/>
      <c r="AG18" s="184"/>
      <c r="AH18" s="185"/>
    </row>
    <row r="19" spans="2:45" ht="21.75" customHeight="1" x14ac:dyDescent="0.25">
      <c r="B19" s="179" t="s">
        <v>116</v>
      </c>
      <c r="C19" s="180"/>
      <c r="D19" s="180"/>
      <c r="E19" s="180"/>
      <c r="F19" s="180"/>
      <c r="G19" s="180"/>
      <c r="H19" s="180"/>
      <c r="I19" s="180"/>
      <c r="J19" s="180"/>
      <c r="K19" s="180"/>
      <c r="L19" s="180"/>
      <c r="M19" s="180"/>
      <c r="N19" s="180"/>
      <c r="O19" s="180"/>
      <c r="P19" s="180"/>
      <c r="Q19" s="180"/>
      <c r="R19" s="180"/>
      <c r="S19" s="180"/>
      <c r="T19" s="224"/>
      <c r="U19" s="97">
        <v>107</v>
      </c>
      <c r="V19" s="181" t="s">
        <v>111</v>
      </c>
      <c r="W19" s="182"/>
      <c r="X19" s="182"/>
      <c r="Y19" s="183">
        <f>+'Ingreso de datos'!E51</f>
        <v>0</v>
      </c>
      <c r="Z19" s="184"/>
      <c r="AA19" s="184"/>
      <c r="AB19" s="184"/>
      <c r="AC19" s="184"/>
      <c r="AD19" s="184"/>
      <c r="AE19" s="184"/>
      <c r="AF19" s="184"/>
      <c r="AG19" s="184"/>
      <c r="AH19" s="185"/>
    </row>
    <row r="20" spans="2:45" ht="21.75" customHeight="1" x14ac:dyDescent="0.25">
      <c r="B20" s="179" t="s">
        <v>117</v>
      </c>
      <c r="C20" s="180"/>
      <c r="D20" s="180"/>
      <c r="E20" s="180"/>
      <c r="F20" s="180"/>
      <c r="G20" s="180"/>
      <c r="H20" s="180"/>
      <c r="I20" s="180"/>
      <c r="J20" s="180"/>
      <c r="K20" s="180"/>
      <c r="L20" s="180"/>
      <c r="M20" s="180"/>
      <c r="N20" s="180"/>
      <c r="O20" s="180"/>
      <c r="P20" s="180"/>
      <c r="Q20" s="180"/>
      <c r="R20" s="180"/>
      <c r="S20" s="180"/>
      <c r="T20" s="224"/>
      <c r="U20" s="97">
        <v>108</v>
      </c>
      <c r="V20" s="181" t="s">
        <v>111</v>
      </c>
      <c r="W20" s="182"/>
      <c r="X20" s="182"/>
      <c r="Y20" s="183">
        <f>+'Ingreso de datos'!E59</f>
        <v>0</v>
      </c>
      <c r="Z20" s="184"/>
      <c r="AA20" s="184"/>
      <c r="AB20" s="184"/>
      <c r="AC20" s="184"/>
      <c r="AD20" s="184"/>
      <c r="AE20" s="184"/>
      <c r="AF20" s="184"/>
      <c r="AG20" s="184"/>
      <c r="AH20" s="185"/>
    </row>
    <row r="21" spans="2:45" ht="21.75" customHeight="1" x14ac:dyDescent="0.25">
      <c r="B21" s="179" t="s">
        <v>118</v>
      </c>
      <c r="C21" s="180"/>
      <c r="D21" s="180"/>
      <c r="E21" s="180"/>
      <c r="F21" s="180"/>
      <c r="G21" s="180"/>
      <c r="H21" s="180"/>
      <c r="I21" s="180"/>
      <c r="J21" s="180"/>
      <c r="K21" s="180"/>
      <c r="L21" s="180"/>
      <c r="M21" s="180"/>
      <c r="N21" s="180"/>
      <c r="O21" s="180"/>
      <c r="P21" s="180"/>
      <c r="Q21" s="180"/>
      <c r="R21" s="180"/>
      <c r="S21" s="180"/>
      <c r="T21" s="224"/>
      <c r="U21" s="97">
        <v>109</v>
      </c>
      <c r="V21" s="181" t="s">
        <v>111</v>
      </c>
      <c r="W21" s="182"/>
      <c r="X21" s="182"/>
      <c r="Y21" s="183">
        <f>+'Ingreso de datos'!E69</f>
        <v>0</v>
      </c>
      <c r="Z21" s="184"/>
      <c r="AA21" s="184"/>
      <c r="AB21" s="184"/>
      <c r="AC21" s="184"/>
      <c r="AD21" s="184"/>
      <c r="AE21" s="184"/>
      <c r="AF21" s="184"/>
      <c r="AG21" s="184"/>
      <c r="AH21" s="185"/>
    </row>
    <row r="22" spans="2:45" ht="21.75" customHeight="1" x14ac:dyDescent="0.25">
      <c r="B22" s="179" t="s">
        <v>119</v>
      </c>
      <c r="C22" s="180"/>
      <c r="D22" s="180"/>
      <c r="E22" s="180"/>
      <c r="F22" s="180"/>
      <c r="G22" s="180"/>
      <c r="H22" s="180"/>
      <c r="I22" s="180"/>
      <c r="J22" s="180"/>
      <c r="K22" s="180"/>
      <c r="L22" s="180"/>
      <c r="M22" s="180"/>
      <c r="N22" s="180"/>
      <c r="O22" s="180"/>
      <c r="P22" s="180"/>
      <c r="Q22" s="180"/>
      <c r="R22" s="180"/>
      <c r="S22" s="180"/>
      <c r="T22" s="108"/>
      <c r="U22" s="97">
        <v>110</v>
      </c>
      <c r="V22" s="181" t="s">
        <v>111</v>
      </c>
      <c r="W22" s="182"/>
      <c r="X22" s="182"/>
      <c r="Y22" s="183">
        <f>+'Ingreso de datos'!E65</f>
        <v>0</v>
      </c>
      <c r="Z22" s="184"/>
      <c r="AA22" s="184"/>
      <c r="AB22" s="184"/>
      <c r="AC22" s="184"/>
      <c r="AD22" s="184"/>
      <c r="AE22" s="184"/>
      <c r="AF22" s="184"/>
      <c r="AG22" s="184"/>
      <c r="AH22" s="185"/>
    </row>
    <row r="23" spans="2:45" ht="21.75" customHeight="1" x14ac:dyDescent="0.25">
      <c r="B23" s="179" t="s">
        <v>120</v>
      </c>
      <c r="C23" s="180"/>
      <c r="D23" s="180"/>
      <c r="E23" s="180"/>
      <c r="F23" s="180"/>
      <c r="G23" s="180"/>
      <c r="H23" s="180"/>
      <c r="I23" s="180"/>
      <c r="J23" s="180"/>
      <c r="K23" s="180"/>
      <c r="L23" s="180"/>
      <c r="M23" s="180"/>
      <c r="N23" s="180"/>
      <c r="O23" s="180"/>
      <c r="P23" s="180"/>
      <c r="Q23" s="180"/>
      <c r="R23" s="180"/>
      <c r="S23" s="180"/>
      <c r="T23" s="108"/>
      <c r="U23" s="97">
        <v>111</v>
      </c>
      <c r="V23" s="181" t="s">
        <v>111</v>
      </c>
      <c r="W23" s="182"/>
      <c r="X23" s="182"/>
      <c r="Y23" s="183">
        <f>+'Ingreso de datos'!E84</f>
        <v>0</v>
      </c>
      <c r="Z23" s="184"/>
      <c r="AA23" s="184"/>
      <c r="AB23" s="184"/>
      <c r="AC23" s="184"/>
      <c r="AD23" s="184"/>
      <c r="AE23" s="184"/>
      <c r="AF23" s="184"/>
      <c r="AG23" s="184"/>
      <c r="AH23" s="185"/>
    </row>
    <row r="24" spans="2:45" s="118" customFormat="1" ht="21.75" customHeight="1" x14ac:dyDescent="0.25">
      <c r="B24" s="162" t="s">
        <v>140</v>
      </c>
      <c r="C24" s="163"/>
      <c r="D24" s="163"/>
      <c r="E24" s="163"/>
      <c r="F24" s="163"/>
      <c r="G24" s="163"/>
      <c r="H24" s="163"/>
      <c r="I24" s="163"/>
      <c r="J24" s="163"/>
      <c r="K24" s="163"/>
      <c r="L24" s="163"/>
      <c r="M24" s="163"/>
      <c r="N24" s="163"/>
      <c r="O24" s="163"/>
      <c r="P24" s="163"/>
      <c r="Q24" s="163"/>
      <c r="R24" s="163"/>
      <c r="S24" s="163"/>
      <c r="T24" s="164"/>
      <c r="U24" s="119">
        <v>112</v>
      </c>
      <c r="V24" s="165" t="s">
        <v>111</v>
      </c>
      <c r="W24" s="166"/>
      <c r="X24" s="166"/>
      <c r="Y24" s="167">
        <f>+SUM(Y18:AH23)</f>
        <v>0</v>
      </c>
      <c r="Z24" s="167"/>
      <c r="AA24" s="167"/>
      <c r="AB24" s="167"/>
      <c r="AC24" s="167"/>
      <c r="AD24" s="167"/>
      <c r="AE24" s="167"/>
      <c r="AF24" s="167"/>
      <c r="AG24" s="167"/>
      <c r="AH24" s="168"/>
      <c r="AI24" s="84"/>
    </row>
    <row r="25" spans="2:45" s="118" customFormat="1" ht="21.75" customHeight="1" x14ac:dyDescent="0.25">
      <c r="B25" s="162" t="s">
        <v>156</v>
      </c>
      <c r="C25" s="163"/>
      <c r="D25" s="163"/>
      <c r="E25" s="163"/>
      <c r="F25" s="163"/>
      <c r="G25" s="163"/>
      <c r="H25" s="163"/>
      <c r="I25" s="163"/>
      <c r="J25" s="163"/>
      <c r="K25" s="163"/>
      <c r="L25" s="163"/>
      <c r="M25" s="163"/>
      <c r="N25" s="163"/>
      <c r="O25" s="163"/>
      <c r="P25" s="163"/>
      <c r="Q25" s="163"/>
      <c r="R25" s="163"/>
      <c r="S25" s="163"/>
      <c r="T25" s="164"/>
      <c r="U25" s="128">
        <v>113</v>
      </c>
      <c r="V25" s="176"/>
      <c r="W25" s="176"/>
      <c r="X25" s="176"/>
      <c r="Y25" s="177" t="s">
        <v>157</v>
      </c>
      <c r="Z25" s="177"/>
      <c r="AA25" s="177"/>
      <c r="AB25" s="177"/>
      <c r="AC25" s="177"/>
      <c r="AD25" s="177"/>
      <c r="AE25" s="177"/>
      <c r="AF25" s="177"/>
      <c r="AG25" s="177"/>
      <c r="AH25" s="178"/>
      <c r="AI25" s="84"/>
      <c r="AR25" s="129" t="s">
        <v>158</v>
      </c>
      <c r="AS25" s="130">
        <v>20</v>
      </c>
    </row>
    <row r="26" spans="2:45" s="118" customFormat="1" ht="21.75" customHeight="1" x14ac:dyDescent="0.25">
      <c r="B26" s="162" t="s">
        <v>159</v>
      </c>
      <c r="C26" s="163"/>
      <c r="D26" s="163"/>
      <c r="E26" s="163"/>
      <c r="F26" s="163"/>
      <c r="G26" s="163"/>
      <c r="H26" s="163"/>
      <c r="I26" s="163"/>
      <c r="J26" s="163"/>
      <c r="K26" s="163"/>
      <c r="L26" s="163"/>
      <c r="M26" s="163"/>
      <c r="N26" s="163"/>
      <c r="O26" s="163"/>
      <c r="P26" s="163"/>
      <c r="Q26" s="163"/>
      <c r="R26" s="163"/>
      <c r="S26" s="163"/>
      <c r="T26" s="164"/>
      <c r="U26" s="128">
        <v>114</v>
      </c>
      <c r="V26" s="176"/>
      <c r="W26" s="176"/>
      <c r="X26" s="176"/>
      <c r="Y26" s="177">
        <f>+'Ingreso de datos'!E109</f>
        <v>0</v>
      </c>
      <c r="Z26" s="177"/>
      <c r="AA26" s="177"/>
      <c r="AB26" s="177"/>
      <c r="AC26" s="177"/>
      <c r="AD26" s="177"/>
      <c r="AE26" s="177"/>
      <c r="AF26" s="177"/>
      <c r="AG26" s="177"/>
      <c r="AH26" s="178"/>
    </row>
    <row r="27" spans="2:45" s="118" customFormat="1" ht="25.5" customHeight="1" thickBot="1" x14ac:dyDescent="0.3">
      <c r="B27" s="158" t="s">
        <v>139</v>
      </c>
      <c r="C27" s="158"/>
      <c r="D27" s="158"/>
      <c r="E27" s="158"/>
      <c r="F27" s="158"/>
      <c r="G27" s="158"/>
      <c r="H27" s="158"/>
      <c r="I27" s="158"/>
      <c r="J27" s="158"/>
      <c r="K27" s="158"/>
      <c r="L27" s="158"/>
      <c r="M27" s="158"/>
      <c r="N27" s="158"/>
      <c r="O27" s="158"/>
      <c r="P27" s="158"/>
      <c r="Q27" s="158"/>
      <c r="R27" s="175"/>
      <c r="S27" s="175"/>
      <c r="T27" s="175"/>
      <c r="U27" s="119">
        <v>115</v>
      </c>
      <c r="V27" s="176" t="s">
        <v>111</v>
      </c>
      <c r="W27" s="176"/>
      <c r="X27" s="176"/>
      <c r="Y27" s="154">
        <f>+'Ingreso de datos'!E146</f>
        <v>0</v>
      </c>
      <c r="Z27" s="154"/>
      <c r="AA27" s="154"/>
      <c r="AB27" s="154"/>
      <c r="AC27" s="154"/>
      <c r="AD27" s="154"/>
      <c r="AE27" s="154"/>
      <c r="AF27" s="154"/>
      <c r="AG27" s="154"/>
      <c r="AH27" s="154"/>
      <c r="AI27" s="84"/>
    </row>
    <row r="28" spans="2:45" s="118" customFormat="1" ht="102.75" customHeight="1" x14ac:dyDescent="0.2">
      <c r="B28" s="169" t="s">
        <v>162</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0"/>
      <c r="AG28" s="170"/>
      <c r="AH28" s="171"/>
      <c r="AI28" s="84"/>
    </row>
    <row r="29" spans="2:45" s="118" customFormat="1" ht="34.5" customHeight="1" x14ac:dyDescent="0.2">
      <c r="B29" s="172" t="s">
        <v>160</v>
      </c>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4"/>
    </row>
    <row r="30" spans="2:45" s="118" customFormat="1" ht="45" customHeight="1" thickBot="1" x14ac:dyDescent="0.25">
      <c r="B30" s="159" t="s">
        <v>161</v>
      </c>
      <c r="C30" s="160"/>
      <c r="D30" s="160"/>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1"/>
    </row>
    <row r="31" spans="2:45" s="96" customFormat="1" ht="9.75" customHeight="1" thickBot="1" x14ac:dyDescent="0.25">
      <c r="AI31" s="84"/>
    </row>
    <row r="32" spans="2:45" ht="22.5" customHeight="1" x14ac:dyDescent="0.2">
      <c r="B32" s="155" t="s">
        <v>121</v>
      </c>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7"/>
    </row>
    <row r="33" spans="2:34" ht="15.95" customHeight="1" x14ac:dyDescent="0.2">
      <c r="B33" s="204">
        <v>112</v>
      </c>
      <c r="C33" s="206" t="s">
        <v>122</v>
      </c>
      <c r="D33" s="207"/>
      <c r="E33" s="207"/>
      <c r="F33" s="207"/>
      <c r="G33" s="207"/>
      <c r="H33" s="207"/>
      <c r="I33" s="207"/>
      <c r="J33" s="207"/>
      <c r="K33" s="207"/>
      <c r="L33" s="207"/>
      <c r="M33" s="207"/>
      <c r="N33" s="207"/>
      <c r="O33" s="208"/>
      <c r="P33" s="209">
        <v>113</v>
      </c>
      <c r="Q33" s="206" t="s">
        <v>123</v>
      </c>
      <c r="R33" s="207"/>
      <c r="S33" s="207"/>
      <c r="T33" s="207"/>
      <c r="U33" s="207"/>
      <c r="V33" s="207"/>
      <c r="W33" s="207"/>
      <c r="X33" s="207"/>
      <c r="Y33" s="207"/>
      <c r="Z33" s="207"/>
      <c r="AA33" s="207"/>
      <c r="AB33" s="207"/>
      <c r="AC33" s="207"/>
      <c r="AD33" s="207"/>
      <c r="AE33" s="207"/>
      <c r="AF33" s="207"/>
      <c r="AG33" s="207"/>
      <c r="AH33" s="211"/>
    </row>
    <row r="34" spans="2:34" ht="15.95" customHeight="1" thickBot="1" x14ac:dyDescent="0.25">
      <c r="B34" s="205"/>
      <c r="C34" s="101">
        <v>0</v>
      </c>
      <c r="D34" s="102">
        <v>9</v>
      </c>
      <c r="E34" s="102">
        <v>9</v>
      </c>
      <c r="F34" s="102">
        <v>0</v>
      </c>
      <c r="G34" s="102">
        <v>1</v>
      </c>
      <c r="H34" s="103">
        <v>4</v>
      </c>
      <c r="I34" s="102">
        <v>9</v>
      </c>
      <c r="J34" s="102">
        <v>0</v>
      </c>
      <c r="K34" s="103">
        <v>5</v>
      </c>
      <c r="L34" s="102">
        <v>4</v>
      </c>
      <c r="M34" s="102">
        <v>0</v>
      </c>
      <c r="N34" s="103">
        <v>0</v>
      </c>
      <c r="O34" s="104">
        <v>1</v>
      </c>
      <c r="P34" s="210"/>
      <c r="Q34" s="212" t="str">
        <f>+'Ingreso de datos'!C4</f>
        <v>UNIVERSIDAD CATOLICA DE SANTIAGO DE GUAYAQUIL</v>
      </c>
      <c r="R34" s="213"/>
      <c r="S34" s="213"/>
      <c r="T34" s="213"/>
      <c r="U34" s="213"/>
      <c r="V34" s="213"/>
      <c r="W34" s="213"/>
      <c r="X34" s="213"/>
      <c r="Y34" s="213"/>
      <c r="Z34" s="213"/>
      <c r="AA34" s="213"/>
      <c r="AB34" s="213"/>
      <c r="AC34" s="213"/>
      <c r="AD34" s="213"/>
      <c r="AE34" s="213"/>
      <c r="AF34" s="213"/>
      <c r="AG34" s="213"/>
      <c r="AH34" s="214"/>
    </row>
    <row r="35" spans="2:34" s="96" customFormat="1" ht="10.5" customHeight="1" thickBot="1" x14ac:dyDescent="0.25"/>
    <row r="36" spans="2:34" ht="18.75" customHeight="1" x14ac:dyDescent="0.2">
      <c r="B36" s="221" t="s">
        <v>124</v>
      </c>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3"/>
    </row>
    <row r="37" spans="2:34" ht="12.75" customHeight="1" x14ac:dyDescent="0.2">
      <c r="B37" s="215" t="s">
        <v>125</v>
      </c>
      <c r="C37" s="216"/>
      <c r="D37" s="216"/>
      <c r="E37" s="216"/>
      <c r="F37" s="216"/>
      <c r="G37" s="216"/>
      <c r="H37" s="216"/>
      <c r="I37" s="216"/>
      <c r="J37" s="216"/>
      <c r="K37" s="216"/>
      <c r="L37" s="216"/>
      <c r="M37" s="216"/>
      <c r="N37" s="216"/>
      <c r="O37" s="216"/>
      <c r="P37" s="216"/>
      <c r="Q37" s="216"/>
      <c r="R37" s="216"/>
      <c r="S37" s="217"/>
      <c r="T37" s="218" t="s">
        <v>126</v>
      </c>
      <c r="U37" s="219"/>
      <c r="V37" s="219"/>
      <c r="W37" s="219"/>
      <c r="X37" s="219"/>
      <c r="Y37" s="219"/>
      <c r="Z37" s="219"/>
      <c r="AA37" s="219"/>
      <c r="AB37" s="219"/>
      <c r="AC37" s="219"/>
      <c r="AD37" s="219"/>
      <c r="AE37" s="219"/>
      <c r="AF37" s="219"/>
      <c r="AG37" s="219"/>
      <c r="AH37" s="220"/>
    </row>
    <row r="38" spans="2:34" ht="12.75" x14ac:dyDescent="0.2">
      <c r="B38" s="186"/>
      <c r="C38" s="187"/>
      <c r="D38" s="187"/>
      <c r="E38" s="187"/>
      <c r="F38" s="187"/>
      <c r="G38" s="187"/>
      <c r="H38" s="187"/>
      <c r="I38" s="187"/>
      <c r="J38" s="187"/>
      <c r="K38" s="187"/>
      <c r="L38" s="187"/>
      <c r="M38" s="187"/>
      <c r="N38" s="187"/>
      <c r="O38" s="187"/>
      <c r="P38" s="187"/>
      <c r="Q38" s="187"/>
      <c r="R38" s="187"/>
      <c r="S38" s="188"/>
      <c r="T38" s="195"/>
      <c r="U38" s="196"/>
      <c r="V38" s="196"/>
      <c r="W38" s="196"/>
      <c r="X38" s="196"/>
      <c r="Y38" s="196"/>
      <c r="Z38" s="196"/>
      <c r="AA38" s="196"/>
      <c r="AB38" s="196"/>
      <c r="AC38" s="196"/>
      <c r="AD38" s="196"/>
      <c r="AE38" s="196"/>
      <c r="AF38" s="196"/>
      <c r="AG38" s="196"/>
      <c r="AH38" s="197"/>
    </row>
    <row r="39" spans="2:34" ht="12.75" x14ac:dyDescent="0.2">
      <c r="B39" s="189"/>
      <c r="C39" s="190"/>
      <c r="D39" s="190"/>
      <c r="E39" s="190"/>
      <c r="F39" s="190"/>
      <c r="G39" s="190"/>
      <c r="H39" s="190"/>
      <c r="I39" s="190"/>
      <c r="J39" s="190"/>
      <c r="K39" s="190"/>
      <c r="L39" s="190"/>
      <c r="M39" s="190"/>
      <c r="N39" s="190"/>
      <c r="O39" s="190"/>
      <c r="P39" s="190"/>
      <c r="Q39" s="190"/>
      <c r="R39" s="190"/>
      <c r="S39" s="191"/>
      <c r="T39" s="198"/>
      <c r="U39" s="199"/>
      <c r="V39" s="199"/>
      <c r="W39" s="199"/>
      <c r="X39" s="199"/>
      <c r="Y39" s="199"/>
      <c r="Z39" s="199"/>
      <c r="AA39" s="199"/>
      <c r="AB39" s="199"/>
      <c r="AC39" s="199"/>
      <c r="AD39" s="199"/>
      <c r="AE39" s="199"/>
      <c r="AF39" s="199"/>
      <c r="AG39" s="199"/>
      <c r="AH39" s="200"/>
    </row>
    <row r="40" spans="2:34" ht="12.75" x14ac:dyDescent="0.2">
      <c r="B40" s="189"/>
      <c r="C40" s="190"/>
      <c r="D40" s="190"/>
      <c r="E40" s="190"/>
      <c r="F40" s="190"/>
      <c r="G40" s="190"/>
      <c r="H40" s="190"/>
      <c r="I40" s="190"/>
      <c r="J40" s="190"/>
      <c r="K40" s="190"/>
      <c r="L40" s="190"/>
      <c r="M40" s="190"/>
      <c r="N40" s="190"/>
      <c r="O40" s="190"/>
      <c r="P40" s="190"/>
      <c r="Q40" s="190"/>
      <c r="R40" s="190"/>
      <c r="S40" s="191"/>
      <c r="T40" s="198"/>
      <c r="U40" s="199"/>
      <c r="V40" s="199"/>
      <c r="W40" s="199"/>
      <c r="X40" s="199"/>
      <c r="Y40" s="199"/>
      <c r="Z40" s="199"/>
      <c r="AA40" s="199"/>
      <c r="AB40" s="199"/>
      <c r="AC40" s="199"/>
      <c r="AD40" s="199"/>
      <c r="AE40" s="199"/>
      <c r="AF40" s="199"/>
      <c r="AG40" s="199"/>
      <c r="AH40" s="200"/>
    </row>
    <row r="41" spans="2:34" ht="12.75" x14ac:dyDescent="0.2">
      <c r="B41" s="189"/>
      <c r="C41" s="190"/>
      <c r="D41" s="190"/>
      <c r="E41" s="190"/>
      <c r="F41" s="190"/>
      <c r="G41" s="190"/>
      <c r="H41" s="190"/>
      <c r="I41" s="190"/>
      <c r="J41" s="190"/>
      <c r="K41" s="190"/>
      <c r="L41" s="190"/>
      <c r="M41" s="190"/>
      <c r="N41" s="190"/>
      <c r="O41" s="190"/>
      <c r="P41" s="190"/>
      <c r="Q41" s="190"/>
      <c r="R41" s="190"/>
      <c r="S41" s="191"/>
      <c r="T41" s="198"/>
      <c r="U41" s="199"/>
      <c r="V41" s="199"/>
      <c r="W41" s="199"/>
      <c r="X41" s="199"/>
      <c r="Y41" s="199"/>
      <c r="Z41" s="199"/>
      <c r="AA41" s="199"/>
      <c r="AB41" s="199"/>
      <c r="AC41" s="199"/>
      <c r="AD41" s="199"/>
      <c r="AE41" s="199"/>
      <c r="AF41" s="199"/>
      <c r="AG41" s="199"/>
      <c r="AH41" s="200"/>
    </row>
    <row r="42" spans="2:34" ht="12.75" x14ac:dyDescent="0.2">
      <c r="B42" s="189"/>
      <c r="C42" s="190"/>
      <c r="D42" s="190"/>
      <c r="E42" s="190"/>
      <c r="F42" s="190"/>
      <c r="G42" s="190"/>
      <c r="H42" s="190"/>
      <c r="I42" s="190"/>
      <c r="J42" s="190"/>
      <c r="K42" s="190"/>
      <c r="L42" s="190"/>
      <c r="M42" s="190"/>
      <c r="N42" s="190"/>
      <c r="O42" s="190"/>
      <c r="P42" s="190"/>
      <c r="Q42" s="190"/>
      <c r="R42" s="190"/>
      <c r="S42" s="191"/>
      <c r="T42" s="198"/>
      <c r="U42" s="199"/>
      <c r="V42" s="199"/>
      <c r="W42" s="199"/>
      <c r="X42" s="199"/>
      <c r="Y42" s="199"/>
      <c r="Z42" s="199"/>
      <c r="AA42" s="199"/>
      <c r="AB42" s="199"/>
      <c r="AC42" s="199"/>
      <c r="AD42" s="199"/>
      <c r="AE42" s="199"/>
      <c r="AF42" s="199"/>
      <c r="AG42" s="199"/>
      <c r="AH42" s="200"/>
    </row>
    <row r="43" spans="2:34" ht="13.5" thickBot="1" x14ac:dyDescent="0.25">
      <c r="B43" s="192"/>
      <c r="C43" s="193"/>
      <c r="D43" s="193"/>
      <c r="E43" s="193"/>
      <c r="F43" s="193"/>
      <c r="G43" s="193"/>
      <c r="H43" s="193"/>
      <c r="I43" s="193"/>
      <c r="J43" s="193"/>
      <c r="K43" s="193"/>
      <c r="L43" s="193"/>
      <c r="M43" s="193"/>
      <c r="N43" s="193"/>
      <c r="O43" s="193"/>
      <c r="P43" s="193"/>
      <c r="Q43" s="193"/>
      <c r="R43" s="193"/>
      <c r="S43" s="194"/>
      <c r="T43" s="201"/>
      <c r="U43" s="202"/>
      <c r="V43" s="202"/>
      <c r="W43" s="202"/>
      <c r="X43" s="202"/>
      <c r="Y43" s="202"/>
      <c r="Z43" s="202"/>
      <c r="AA43" s="202"/>
      <c r="AB43" s="202"/>
      <c r="AC43" s="202"/>
      <c r="AD43" s="202"/>
      <c r="AE43" s="202"/>
      <c r="AF43" s="202"/>
      <c r="AG43" s="202"/>
      <c r="AH43" s="203"/>
    </row>
    <row r="44" spans="2:34" ht="12.75" x14ac:dyDescent="0.2"/>
    <row r="45" spans="2:34" ht="12.75" x14ac:dyDescent="0.2"/>
    <row r="46" spans="2:34" ht="12.75" x14ac:dyDescent="0.2"/>
  </sheetData>
  <sheetProtection selectLockedCells="1" selectUnlockedCells="1"/>
  <mergeCells count="77">
    <mergeCell ref="C12:O12"/>
    <mergeCell ref="B11:B12"/>
    <mergeCell ref="B2:I3"/>
    <mergeCell ref="J2:AH4"/>
    <mergeCell ref="B5:I5"/>
    <mergeCell ref="B7:F8"/>
    <mergeCell ref="H7:H8"/>
    <mergeCell ref="I7:I8"/>
    <mergeCell ref="J7:J8"/>
    <mergeCell ref="K7:K8"/>
    <mergeCell ref="W8:Z8"/>
    <mergeCell ref="Q7:U8"/>
    <mergeCell ref="W7:Z7"/>
    <mergeCell ref="AA7:AD7"/>
    <mergeCell ref="AE7:AF7"/>
    <mergeCell ref="AG7:AH7"/>
    <mergeCell ref="B10:AH10"/>
    <mergeCell ref="V14:X14"/>
    <mergeCell ref="Y14:AH14"/>
    <mergeCell ref="Q12:AH12"/>
    <mergeCell ref="B20:T20"/>
    <mergeCell ref="V20:X20"/>
    <mergeCell ref="Y20:AH20"/>
    <mergeCell ref="V16:X16"/>
    <mergeCell ref="Y16:AH16"/>
    <mergeCell ref="B15:T15"/>
    <mergeCell ref="V15:X15"/>
    <mergeCell ref="B14:T14"/>
    <mergeCell ref="B13:AH13"/>
    <mergeCell ref="C11:O11"/>
    <mergeCell ref="P11:P12"/>
    <mergeCell ref="Q11:AH11"/>
    <mergeCell ref="B21:T21"/>
    <mergeCell ref="V21:X21"/>
    <mergeCell ref="Y21:AH21"/>
    <mergeCell ref="Y15:AH15"/>
    <mergeCell ref="B17:AH17"/>
    <mergeCell ref="B18:T18"/>
    <mergeCell ref="V18:X18"/>
    <mergeCell ref="Y18:AH18"/>
    <mergeCell ref="B19:T19"/>
    <mergeCell ref="V19:X19"/>
    <mergeCell ref="Y19:AH19"/>
    <mergeCell ref="B16:T16"/>
    <mergeCell ref="B38:S43"/>
    <mergeCell ref="T38:AH43"/>
    <mergeCell ref="B33:B34"/>
    <mergeCell ref="C33:O33"/>
    <mergeCell ref="P33:P34"/>
    <mergeCell ref="Q33:AH33"/>
    <mergeCell ref="Q34:AH34"/>
    <mergeCell ref="B37:S37"/>
    <mergeCell ref="T37:AH37"/>
    <mergeCell ref="B36:AH36"/>
    <mergeCell ref="Y26:AH26"/>
    <mergeCell ref="B23:S23"/>
    <mergeCell ref="V23:X23"/>
    <mergeCell ref="Y23:AH23"/>
    <mergeCell ref="B22:S22"/>
    <mergeCell ref="V22:X22"/>
    <mergeCell ref="Y22:AH22"/>
    <mergeCell ref="Y27:AH27"/>
    <mergeCell ref="B32:AH32"/>
    <mergeCell ref="B27:Q27"/>
    <mergeCell ref="B30:AH30"/>
    <mergeCell ref="B24:T24"/>
    <mergeCell ref="V24:X24"/>
    <mergeCell ref="Y24:AH24"/>
    <mergeCell ref="B28:AH28"/>
    <mergeCell ref="B29:AH29"/>
    <mergeCell ref="R27:T27"/>
    <mergeCell ref="V27:X27"/>
    <mergeCell ref="B25:T25"/>
    <mergeCell ref="V25:X25"/>
    <mergeCell ref="Y25:AH25"/>
    <mergeCell ref="B26:T26"/>
    <mergeCell ref="V26:X26"/>
  </mergeCells>
  <conditionalFormatting sqref="H7:K8">
    <cfRule type="cellIs" dxfId="4" priority="8" stopIfTrue="1" operator="equal">
      <formula>""</formula>
    </cfRule>
  </conditionalFormatting>
  <conditionalFormatting sqref="Y24:AH24">
    <cfRule type="cellIs" dxfId="3" priority="6" operator="equal">
      <formula>""</formula>
    </cfRule>
  </conditionalFormatting>
  <conditionalFormatting sqref="Y25">
    <cfRule type="cellIs" dxfId="2" priority="3" operator="equal">
      <formula>""</formula>
    </cfRule>
  </conditionalFormatting>
  <conditionalFormatting sqref="Y27:AH27">
    <cfRule type="cellIs" dxfId="1" priority="2" operator="equal">
      <formula>""</formula>
    </cfRule>
  </conditionalFormatting>
  <conditionalFormatting sqref="Y26">
    <cfRule type="cellIs" dxfId="0" priority="1" operator="equal">
      <formula>""</formula>
    </cfRule>
  </conditionalFormatting>
  <dataValidations count="3">
    <dataValidation type="decimal" allowBlank="1" showInputMessage="1" showErrorMessage="1" errorTitle="Valores" error="Favor ingrese sólo valores, entre $ 0 y $ 999999" sqref="Y14:AH16 TQ24:TZ24 ADM24:ADV24 ANI24:ANR24 AXE24:AXN24 BHA24:BHJ24 BQW24:BRF24 CAS24:CBB24 CKO24:CKX24 CUK24:CUT24 DEG24:DEP24 DOC24:DOL24 DXY24:DYH24 EHU24:EID24 ERQ24:ERZ24 FBM24:FBV24 FLI24:FLR24 FVE24:FVN24 GFA24:GFJ24 GOW24:GPF24 GYS24:GZB24 HIO24:HIX24 HSK24:HST24 ICG24:ICP24 IMC24:IML24 IVY24:IWH24 JFU24:JGD24 JPQ24:JPZ24 JZM24:JZV24 KJI24:KJR24 KTE24:KTN24 LDA24:LDJ24 LMW24:LNF24 LWS24:LXB24 MGO24:MGX24 MQK24:MQT24 NAG24:NAP24 NKC24:NKL24 NTY24:NUH24 ODU24:OED24 ONQ24:ONZ24 OXM24:OXV24 PHI24:PHR24 PRE24:PRN24 QBA24:QBJ24 QKW24:QLF24 QUS24:QVB24 REO24:REX24 ROK24:ROT24 RYG24:RYP24 SIC24:SIL24 SRY24:SSH24 TBU24:TCD24 TLQ24:TLZ24 TVM24:TVV24 UFI24:UFR24 UPE24:UPN24 UZA24:UZJ24 VIW24:VJF24 VSS24:VTB24 WCO24:WCX24 WMK24:WMT24 WWG24:WWP24 Y24:AH24 JU24:KD24" xr:uid="{00000000-0002-0000-0100-000000000000}">
      <formula1>0</formula1>
      <formula2>999999</formula2>
    </dataValidation>
    <dataValidation type="list" allowBlank="1" showInputMessage="1" showErrorMessage="1" sqref="Y25:AH25" xr:uid="{463B1170-892F-44EA-A34D-2EA22094EB36}">
      <formula1>$AR$8:$AR$9</formula1>
    </dataValidation>
    <dataValidation allowBlank="1" showInputMessage="1" showErrorMessage="1" errorTitle="Valores" error="Favor ingrese sólo valores, entre $ 0 y $ 999999" sqref="Y27:AH27" xr:uid="{A09F76D5-8B2A-4510-99EC-F44BEB649009}"/>
  </dataValidations>
  <printOptions horizontalCentered="1" verticalCentered="1"/>
  <pageMargins left="0.39370078740157483" right="0.39370078740157483" top="0.78740157480314965" bottom="0.39370078740157483" header="0.51181102362204722" footer="0.51181102362204722"/>
  <pageSetup paperSize="9" scale="55" firstPageNumber="0" orientation="portrait" horizontalDpi="4294967294" verticalDpi="4294967294"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CC428A0C4EFD24F862239B0833DCC8C" ma:contentTypeVersion="15" ma:contentTypeDescription="Crear nuevo documento." ma:contentTypeScope="" ma:versionID="8ddc65747b4c4829afaf8503cdd8bb9e">
  <xsd:schema xmlns:xsd="http://www.w3.org/2001/XMLSchema" xmlns:xs="http://www.w3.org/2001/XMLSchema" xmlns:p="http://schemas.microsoft.com/office/2006/metadata/properties" xmlns:ns3="5f186ef2-8853-489e-b464-34f12f1ba861" xmlns:ns4="4e269263-b573-47c8-a91f-fc5ceaeb7d67" targetNamespace="http://schemas.microsoft.com/office/2006/metadata/properties" ma:root="true" ma:fieldsID="cfdd9c146fc097b48aad82718827dbf1" ns3:_="" ns4:_="">
    <xsd:import namespace="5f186ef2-8853-489e-b464-34f12f1ba861"/>
    <xsd:import namespace="4e269263-b573-47c8-a91f-fc5ceaeb7d6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Location" minOccurs="0"/>
                <xsd:element ref="ns4:MediaServiceAutoTags" minOccurs="0"/>
                <xsd:element ref="ns4:MediaServiceGenerationTime" minOccurs="0"/>
                <xsd:element ref="ns4:MediaServiceEventHashCode" minOccurs="0"/>
                <xsd:element ref="ns4:MediaLengthInSeconds" minOccurs="0"/>
                <xsd:element ref="ns4:MediaServiceOCR"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186ef2-8853-489e-b464-34f12f1ba86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269263-b573-47c8-a91f-fc5ceaeb7d67"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4e269263-b573-47c8-a91f-fc5ceaeb7d67" xsi:nil="true"/>
  </documentManagement>
</p:properties>
</file>

<file path=customXml/itemProps1.xml><?xml version="1.0" encoding="utf-8"?>
<ds:datastoreItem xmlns:ds="http://schemas.openxmlformats.org/officeDocument/2006/customXml" ds:itemID="{84EA0479-605D-4BF0-BB32-E48F7CB1FC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186ef2-8853-489e-b464-34f12f1ba861"/>
    <ds:schemaRef ds:uri="4e269263-b573-47c8-a91f-fc5ceaeb7d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6F6A20-B61F-48D4-9DEE-4B75B251C1E5}">
  <ds:schemaRefs>
    <ds:schemaRef ds:uri="http://schemas.microsoft.com/sharepoint/v3/contenttype/forms"/>
  </ds:schemaRefs>
</ds:datastoreItem>
</file>

<file path=customXml/itemProps3.xml><?xml version="1.0" encoding="utf-8"?>
<ds:datastoreItem xmlns:ds="http://schemas.openxmlformats.org/officeDocument/2006/customXml" ds:itemID="{D7872294-5645-4324-9316-22A3550BAA3D}">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purl.org/dc/terms/"/>
    <ds:schemaRef ds:uri="4e269263-b573-47c8-a91f-fc5ceaeb7d67"/>
    <ds:schemaRef ds:uri="http://schemas.microsoft.com/office/infopath/2007/PartnerControls"/>
    <ds:schemaRef ds:uri="http://schemas.openxmlformats.org/package/2006/metadata/core-properties"/>
    <ds:schemaRef ds:uri="5f186ef2-8853-489e-b464-34f12f1ba86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Ingreso de datos</vt:lpstr>
      <vt:lpstr>Formulario de Gastos Person</vt:lpstr>
      <vt:lpstr>'Formulario de Gastos Person'!Área_de_impresión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DESARROLLADORES</dc:creator>
  <cp:keywords/>
  <dc:description/>
  <cp:lastModifiedBy>Paulina Amarilis Reyes Dominguez</cp:lastModifiedBy>
  <cp:revision/>
  <dcterms:created xsi:type="dcterms:W3CDTF">2013-03-14T22:03:10Z</dcterms:created>
  <dcterms:modified xsi:type="dcterms:W3CDTF">2023-06-23T17:11:00Z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0x0101008CC428A0C4EFD24F862239B0833DCC8C</vt:lpwstr>
  </property>
</Properties>
</file>